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675" windowHeight="8730" firstSheet="15" activeTab="21"/>
  </bookViews>
  <sheets>
    <sheet name="25 -  C2 M M" sheetId="1" r:id="rId1"/>
    <sheet name="26 -  C2 M M" sheetId="2" r:id="rId2"/>
    <sheet name="27 -  C2 M M" sheetId="3" r:id="rId3"/>
    <sheet name="28 -  C2 M M" sheetId="4" r:id="rId4"/>
    <sheet name="29 -  C3 M M" sheetId="5" r:id="rId5"/>
    <sheet name="30 -  C3 M M" sheetId="6" r:id="rId6"/>
    <sheet name="31 -  C3 M M" sheetId="7" r:id="rId7"/>
    <sheet name="32 -  C3 M M" sheetId="8" r:id="rId8"/>
    <sheet name="35 -  J1 J2 J3 M M" sheetId="9" r:id="rId9"/>
    <sheet name="36 -  J1 J2 J3 M M" sheetId="10" r:id="rId10"/>
    <sheet name="37 -  Sen M M" sheetId="11" r:id="rId11"/>
    <sheet name="38 -  Sen M M" sheetId="12" r:id="rId12"/>
    <sheet name="39 -  Sen M M" sheetId="13" r:id="rId13"/>
    <sheet name="40 -  Sen M M" sheetId="14" r:id="rId14"/>
    <sheet name="41 -  Sen M M" sheetId="15" r:id="rId15"/>
    <sheet name="42 -  P40 M M" sheetId="16" r:id="rId16"/>
    <sheet name="43 -  P40 M M" sheetId="17" r:id="rId17"/>
    <sheet name="44 -  P40 M M" sheetId="18" r:id="rId18"/>
    <sheet name="57 -  C1 M M" sheetId="19" r:id="rId19"/>
    <sheet name="58 -  C1 M M" sheetId="20" r:id="rId20"/>
    <sheet name="59 -  C1 M M" sheetId="21" r:id="rId21"/>
    <sheet name="60 -  C1 M M" sheetId="22" r:id="rId22"/>
  </sheets>
  <definedNames>
    <definedName name="_xlnm.Print_Area" localSheetId="0">'25 -  C2 M M'!$A$1:$BG$31</definedName>
    <definedName name="_xlnm.Print_Area" localSheetId="1">'26 -  C2 M M'!$A$1:$BG$31</definedName>
    <definedName name="_xlnm.Print_Area" localSheetId="2">'27 -  C2 M M'!$A$1:$BG$31</definedName>
    <definedName name="_xlnm.Print_Area" localSheetId="3">'28 -  C2 M M'!$A$1:$BG$29</definedName>
    <definedName name="_xlnm.Print_Area" localSheetId="4">'29 -  C3 M M'!$A$1:$BG$31</definedName>
    <definedName name="_xlnm.Print_Area" localSheetId="5">'30 -  C3 M M'!$A$1:$BG$31</definedName>
    <definedName name="_xlnm.Print_Area" localSheetId="6">'31 -  C3 M M'!$A$1:$BG$23</definedName>
    <definedName name="_xlnm.Print_Area" localSheetId="7">'32 -  C3 M M'!$A$1:$BG$23</definedName>
    <definedName name="_xlnm.Print_Area" localSheetId="8">'35 -  J1 J2 J3 M M'!$A$1:$BG$31</definedName>
    <definedName name="_xlnm.Print_Area" localSheetId="9">'36 -  J1 J2 J3 M M'!$A$1:$BG$29</definedName>
    <definedName name="_xlnm.Print_Area" localSheetId="10">'37 -  Sen M M'!$A$1:$BG$31</definedName>
    <definedName name="_xlnm.Print_Area" localSheetId="11">'38 -  Sen M M'!$A$1:$BG$31</definedName>
    <definedName name="_xlnm.Print_Area" localSheetId="12">'39 -  Sen M M'!$A$1:$BG$27</definedName>
    <definedName name="_xlnm.Print_Area" localSheetId="13">'40 -  Sen M M'!$A$1:$BG$27</definedName>
    <definedName name="_xlnm.Print_Area" localSheetId="14">'41 -  Sen M M'!$A$1:$BG$23</definedName>
    <definedName name="_xlnm.Print_Area" localSheetId="15">'42 -  P40 M M'!$A$1:$BG$27</definedName>
    <definedName name="_xlnm.Print_Area" localSheetId="16">'43 -  P40 M M'!$A$1:$BG$27</definedName>
    <definedName name="_xlnm.Print_Area" localSheetId="17">'44 -  P40 M M'!$A$1:$BG$25</definedName>
    <definedName name="_xlnm.Print_Area" localSheetId="18">'57 -  C1 M M'!$A$1:$BG$31</definedName>
    <definedName name="_xlnm.Print_Area" localSheetId="19">'58 -  C1 M M'!$A$1:$BG$31</definedName>
    <definedName name="_xlnm.Print_Area" localSheetId="20">'59 -  C1 M M'!$A$1:$BG$27</definedName>
    <definedName name="_xlnm.Print_Area" localSheetId="21">'60 -  C1 M M'!$A$1:$BG$27</definedName>
  </definedNames>
  <calcPr fullCalcOnLoad="1"/>
</workbook>
</file>

<file path=xl/sharedStrings.xml><?xml version="1.0" encoding="utf-8"?>
<sst xmlns="http://schemas.openxmlformats.org/spreadsheetml/2006/main" count="5370" uniqueCount="468">
  <si>
    <t>N° de TAPIS</t>
  </si>
  <si>
    <t>BI1:CQ31</t>
  </si>
  <si>
    <t>Catégorie</t>
  </si>
  <si>
    <t>25 -  C2 M M</t>
  </si>
  <si>
    <t>Date:</t>
  </si>
  <si>
    <t>2</t>
  </si>
  <si>
    <t>A1:BG31</t>
  </si>
  <si>
    <t>NOM du CS………………………………….</t>
  </si>
  <si>
    <t>Combats supplémentaires</t>
  </si>
  <si>
    <t>Visa du Signataire :</t>
  </si>
  <si>
    <t>Signature</t>
  </si>
  <si>
    <t>Poule N°</t>
  </si>
  <si>
    <t>(S1,S2,,,,)</t>
  </si>
  <si>
    <t>N° poule</t>
  </si>
  <si>
    <t>Ligue</t>
  </si>
  <si>
    <t>Dept</t>
  </si>
  <si>
    <t>N°</t>
  </si>
  <si>
    <t>NOM PRENOM</t>
  </si>
  <si>
    <t>Gr</t>
  </si>
  <si>
    <t>Poids</t>
  </si>
  <si>
    <t>Club</t>
  </si>
  <si>
    <t>1x3</t>
  </si>
  <si>
    <t>8x10</t>
  </si>
  <si>
    <t>2x4</t>
  </si>
  <si>
    <t>5x9</t>
  </si>
  <si>
    <t>7x10</t>
  </si>
  <si>
    <t>1x6</t>
  </si>
  <si>
    <t>4x8</t>
  </si>
  <si>
    <t>2x7</t>
  </si>
  <si>
    <t>3x5</t>
  </si>
  <si>
    <t>6x9</t>
  </si>
  <si>
    <t>1x4</t>
  </si>
  <si>
    <t>2x6</t>
  </si>
  <si>
    <t>8x9</t>
  </si>
  <si>
    <t>3x7</t>
  </si>
  <si>
    <t>4x10</t>
  </si>
  <si>
    <t>1x5</t>
  </si>
  <si>
    <t>7x9</t>
  </si>
  <si>
    <t>2x8</t>
  </si>
  <si>
    <t>3x6</t>
  </si>
  <si>
    <t>1x7</t>
  </si>
  <si>
    <t>2x5</t>
  </si>
  <si>
    <t>6x10</t>
  </si>
  <si>
    <t>3x8</t>
  </si>
  <si>
    <t>4x9</t>
  </si>
  <si>
    <t>5x10</t>
  </si>
  <si>
    <t>1x2</t>
  </si>
  <si>
    <t>1x8</t>
  </si>
  <si>
    <t>1x9</t>
  </si>
  <si>
    <t>1x10</t>
  </si>
  <si>
    <t>2x3</t>
  </si>
  <si>
    <t>4x5</t>
  </si>
  <si>
    <t>4x6</t>
  </si>
  <si>
    <t>4x7</t>
  </si>
  <si>
    <t>5x6</t>
  </si>
  <si>
    <t>5x7</t>
  </si>
  <si>
    <t>2x9</t>
  </si>
  <si>
    <t>2x10</t>
  </si>
  <si>
    <t>3x4</t>
  </si>
  <si>
    <t>3x9</t>
  </si>
  <si>
    <t>3x10</t>
  </si>
  <si>
    <t>5x8</t>
  </si>
  <si>
    <t>6x7</t>
  </si>
  <si>
    <t>6x8</t>
  </si>
  <si>
    <t>7x8</t>
  </si>
  <si>
    <t>9x10</t>
  </si>
  <si>
    <t>N° combattant</t>
  </si>
  <si>
    <t>4</t>
  </si>
  <si>
    <t>PDL</t>
  </si>
  <si>
    <t>BEAUDET MATTEO</t>
  </si>
  <si>
    <t>M</t>
  </si>
  <si>
    <t>SPORTS LOISIRS SECTION JUDO</t>
  </si>
  <si>
    <t>000</t>
  </si>
  <si>
    <t>HUSSET Mateo</t>
  </si>
  <si>
    <t>000.1</t>
  </si>
  <si>
    <t>001</t>
  </si>
  <si>
    <t>100.1</t>
  </si>
  <si>
    <t>ALEXANDRE Titouan</t>
  </si>
  <si>
    <t>UNION JUDO LITTORAL VENDEE</t>
  </si>
  <si>
    <t>024</t>
  </si>
  <si>
    <t>012</t>
  </si>
  <si>
    <t>001.1</t>
  </si>
  <si>
    <t>BILLET Nicolas</t>
  </si>
  <si>
    <t>JUDO 85</t>
  </si>
  <si>
    <t>010</t>
  </si>
  <si>
    <t>BRE</t>
  </si>
  <si>
    <t>DAVY Quentin</t>
  </si>
  <si>
    <t>ALLIANCE JUDO RENNES</t>
  </si>
  <si>
    <t>100</t>
  </si>
  <si>
    <t>000.H</t>
  </si>
  <si>
    <t>020</t>
  </si>
  <si>
    <t>JOURDAN Celestin</t>
  </si>
  <si>
    <t>J C DES MARCHES DE BRETAGNE</t>
  </si>
  <si>
    <t>GAZONNAUD Loic</t>
  </si>
  <si>
    <t>C.P.B. RENNES</t>
  </si>
  <si>
    <t>DAUGAN Maxime</t>
  </si>
  <si>
    <t>JUDO CLUB PAYS DE VITRE</t>
  </si>
  <si>
    <t>110</t>
  </si>
  <si>
    <t>FOURMOND Valentin</t>
  </si>
  <si>
    <t>KETSUGO ANGERS</t>
  </si>
  <si>
    <t>101</t>
  </si>
  <si>
    <t>GECCHELE Wilfried</t>
  </si>
  <si>
    <t>JUDO CLUB LES ROSIERS/LOIRE</t>
  </si>
  <si>
    <t>Rattrapages</t>
  </si>
  <si>
    <t>Supplémentaires</t>
  </si>
  <si>
    <t>Points Acquis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</si>
  <si>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</si>
  <si>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</si>
  <si>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</si>
  <si>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</si>
  <si>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</si>
  <si>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</si>
  <si>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</si>
  <si>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</si>
  <si>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</si>
  <si>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Total Jour</t>
  </si>
  <si>
    <t>Vu*</t>
  </si>
  <si>
    <t>Total général</t>
  </si>
  <si>
    <t>Combats non faits pour d'éventuels rattrapages</t>
  </si>
  <si>
    <t>S1</t>
  </si>
  <si>
    <t>S2</t>
  </si>
  <si>
    <t>S3</t>
  </si>
  <si>
    <t>S4</t>
  </si>
  <si>
    <t>S5</t>
  </si>
  <si>
    <t>T</t>
  </si>
  <si>
    <t>* case réservée au signataire</t>
  </si>
  <si>
    <t>Ordre réel des combats</t>
  </si>
  <si>
    <t>Rouge</t>
  </si>
  <si>
    <t>Blanc</t>
  </si>
  <si>
    <t>26 -  C2 M M</t>
  </si>
  <si>
    <t>3</t>
  </si>
  <si>
    <t>POAS Arthur</t>
  </si>
  <si>
    <t>011</t>
  </si>
  <si>
    <t>110.1</t>
  </si>
  <si>
    <t>001.H</t>
  </si>
  <si>
    <t>SEBY Titouan</t>
  </si>
  <si>
    <t>DOJO CASTROGONTERIEN</t>
  </si>
  <si>
    <t>002</t>
  </si>
  <si>
    <t>001.3</t>
  </si>
  <si>
    <t>021</t>
  </si>
  <si>
    <t>MORAND Benjamin</t>
  </si>
  <si>
    <t>JC CASTELBRIANTAIS</t>
  </si>
  <si>
    <t>011.2</t>
  </si>
  <si>
    <t>TBO</t>
  </si>
  <si>
    <t>LAUNAY Fabien</t>
  </si>
  <si>
    <t>JUDO CLUB DE METTRAY</t>
  </si>
  <si>
    <t>DE Luca Ugo</t>
  </si>
  <si>
    <t>LIGOT Remi</t>
  </si>
  <si>
    <t>CLUB JUDO RETIERS</t>
  </si>
  <si>
    <t>MEIGNANT Julien</t>
  </si>
  <si>
    <t>100.2</t>
  </si>
  <si>
    <t>RINCK Luca</t>
  </si>
  <si>
    <t>DUCAS Guillaume</t>
  </si>
  <si>
    <t>JUDO CLUB CHALLANDAIS</t>
  </si>
  <si>
    <t>022</t>
  </si>
  <si>
    <t>102</t>
  </si>
  <si>
    <t>ABDOULAIEV Abdourakhman</t>
  </si>
  <si>
    <t>JUDO CLUB LES HERBIERS</t>
  </si>
  <si>
    <t>27 -  C2 M M</t>
  </si>
  <si>
    <t>BARBEAU Alexandre</t>
  </si>
  <si>
    <t>DURIEUX Noe</t>
  </si>
  <si>
    <t>JUDO CLUB GUERANDAIS</t>
  </si>
  <si>
    <t>100.3</t>
  </si>
  <si>
    <t>000.2</t>
  </si>
  <si>
    <t>GONDRE Francois</t>
  </si>
  <si>
    <t>UNION CHOLET JUDO 49</t>
  </si>
  <si>
    <t>PONS Nicolas</t>
  </si>
  <si>
    <t>OLYMPIQUE JUDO CHEMILLE</t>
  </si>
  <si>
    <t>010.1</t>
  </si>
  <si>
    <t>GASQUET Romain</t>
  </si>
  <si>
    <t>VALLAIS Charles</t>
  </si>
  <si>
    <t>ASB REZE</t>
  </si>
  <si>
    <t>103</t>
  </si>
  <si>
    <t>ROY Fabien</t>
  </si>
  <si>
    <t>ALLIANCE MAINE ET LOIRE JUDO</t>
  </si>
  <si>
    <t>LE Moal Antonin</t>
  </si>
  <si>
    <t>LELIEVRE Thomas</t>
  </si>
  <si>
    <t>J.C. DU BASSIN SAUMUROIS</t>
  </si>
  <si>
    <t>BEAULIEU Aleksandr</t>
  </si>
  <si>
    <t>BI1:CP29</t>
  </si>
  <si>
    <t>28 -  C2 M M</t>
  </si>
  <si>
    <t>A1:BG29</t>
  </si>
  <si>
    <t>PICHEREAU Alexis</t>
  </si>
  <si>
    <t>ASSOCIATION J.C. ANDOLLEEN</t>
  </si>
  <si>
    <t>111</t>
  </si>
  <si>
    <t>LEGEAI Tanguy</t>
  </si>
  <si>
    <t>DANET Alexis</t>
  </si>
  <si>
    <t>JUDO ARGOET GOLFE</t>
  </si>
  <si>
    <t>DELAHAYE Nathan</t>
  </si>
  <si>
    <t>JUDO CLUB RENAZE</t>
  </si>
  <si>
    <t>011.1</t>
  </si>
  <si>
    <t>HOULET Raphael</t>
  </si>
  <si>
    <t>ASPTT ANGERS JUDO</t>
  </si>
  <si>
    <t>LANDREAU Pierre</t>
  </si>
  <si>
    <t>JUDO CLUB MACAIROIS</t>
  </si>
  <si>
    <t>RIPOCHE Clement</t>
  </si>
  <si>
    <t>DUCROCQ Alexandre</t>
  </si>
  <si>
    <t>MARTIN Alexy</t>
  </si>
  <si>
    <t>KODOKAN RUAUDIN MULSANNE</t>
  </si>
  <si>
    <t>101.1</t>
  </si>
  <si>
    <t>29 -  C3 M M</t>
  </si>
  <si>
    <t>6</t>
  </si>
  <si>
    <t>10</t>
  </si>
  <si>
    <t>COART Arno</t>
  </si>
  <si>
    <t>RAVELEAU Nicolas</t>
  </si>
  <si>
    <t>OUDIN Corentin</t>
  </si>
  <si>
    <t>JUDO CLUB LA MONTAGNE</t>
  </si>
  <si>
    <t>ROBINET Baptiste</t>
  </si>
  <si>
    <t>STE LUCE JUDO-JUJITSU</t>
  </si>
  <si>
    <t>010.2</t>
  </si>
  <si>
    <t>FOURNIER Elouan</t>
  </si>
  <si>
    <t>DOJO COUERONNAIS</t>
  </si>
  <si>
    <t>LEFEBVRE Bastien</t>
  </si>
  <si>
    <t>JUDO CLUB LINIEROIS</t>
  </si>
  <si>
    <t>MALABEUX Justin</t>
  </si>
  <si>
    <t>MESNAGE Matthieu</t>
  </si>
  <si>
    <t>M.J.C. BALLON</t>
  </si>
  <si>
    <t>JAFFRE Gwenole</t>
  </si>
  <si>
    <t>J.C. DE BASSE GOULAINE</t>
  </si>
  <si>
    <t>LEBLANC Martin</t>
  </si>
  <si>
    <t>30 -  C3 M M</t>
  </si>
  <si>
    <t>PC</t>
  </si>
  <si>
    <t>BUROT Cedric</t>
  </si>
  <si>
    <t>JC DU BOCAGE BRESSUIRAIS</t>
  </si>
  <si>
    <t>LECOMTE Quentin</t>
  </si>
  <si>
    <t>DOJO DU SOC CANDE</t>
  </si>
  <si>
    <t>NOR</t>
  </si>
  <si>
    <t>LETERRIER Antony</t>
  </si>
  <si>
    <t>JUDO CLUB VALOGNES</t>
  </si>
  <si>
    <t>MARTON Pierre Nicolas</t>
  </si>
  <si>
    <t>ROMPION Dorian</t>
  </si>
  <si>
    <t>J CLUB DU LAYON</t>
  </si>
  <si>
    <t>GOUVERNEUR Florian</t>
  </si>
  <si>
    <t>JUDO ATLANTIC CLUB</t>
  </si>
  <si>
    <t>POPELIN Dorian</t>
  </si>
  <si>
    <t>CADET Jonathan</t>
  </si>
  <si>
    <t>AUBANCE JUDO BRISSAC</t>
  </si>
  <si>
    <t>DIB Fares</t>
  </si>
  <si>
    <t>JC ANJOU</t>
  </si>
  <si>
    <t>GUILLEMET Quentin</t>
  </si>
  <si>
    <t>F</t>
  </si>
  <si>
    <t>BI1:CH23</t>
  </si>
  <si>
    <t>31 -  C3 M M</t>
  </si>
  <si>
    <t>5</t>
  </si>
  <si>
    <t>A1:BG23</t>
  </si>
  <si>
    <t>1</t>
  </si>
  <si>
    <t>THOMMERET Lilian</t>
  </si>
  <si>
    <t>JUDO CLUB OREE DE BERCE</t>
  </si>
  <si>
    <t>LANOUE Fabien</t>
  </si>
  <si>
    <t>MACE Aleph</t>
  </si>
  <si>
    <t>JC BEAUFORTAIS</t>
  </si>
  <si>
    <t>BOSSE Clement</t>
  </si>
  <si>
    <t>LOISIRS LAIGNE SAINT GERVAIS</t>
  </si>
  <si>
    <t>DE Maeyer Vincent</t>
  </si>
  <si>
    <t>MERRIEN Steve</t>
  </si>
  <si>
    <t>32 -  C3 M M</t>
  </si>
  <si>
    <t>MADEC Gwenole</t>
  </si>
  <si>
    <t>OILLIC Chris</t>
  </si>
  <si>
    <t>GODIN Arthur</t>
  </si>
  <si>
    <t>JUDO JUJITSU MURS-ERIGNE</t>
  </si>
  <si>
    <t>PROUD Hon Loic</t>
  </si>
  <si>
    <t>LETUVE Alexis</t>
  </si>
  <si>
    <t>GOUJON Victor</t>
  </si>
  <si>
    <t>ECOLE JUDO JUJITSU DE CHOLET</t>
  </si>
  <si>
    <t>35 -  J1 J2 J3 M M</t>
  </si>
  <si>
    <t>ROY Tom</t>
  </si>
  <si>
    <t>BOCHEREAU Arthur</t>
  </si>
  <si>
    <t>BRUDER Quentin</t>
  </si>
  <si>
    <t>JUDO CLUB 56</t>
  </si>
  <si>
    <t>KHALIL-LORTIE Robin</t>
  </si>
  <si>
    <t>AMICALE LAIQUE DE MELESSE</t>
  </si>
  <si>
    <t>BAYARSAIKHAN Battushig</t>
  </si>
  <si>
    <t>C.O.D.A.M. SECTION JUDO</t>
  </si>
  <si>
    <t>BREVET Victor</t>
  </si>
  <si>
    <t>LELIEVRE Lucas</t>
  </si>
  <si>
    <t>JC CHAMPAGNE CONLINOISE</t>
  </si>
  <si>
    <t>BIZEUL Alexandre</t>
  </si>
  <si>
    <t>GRANDCHAMP ARTS MARTIAUX</t>
  </si>
  <si>
    <t>MILANDE Clement</t>
  </si>
  <si>
    <t>JUDO CLUB DE PONTVALLAIN</t>
  </si>
  <si>
    <t>AERE BENOIT</t>
  </si>
  <si>
    <t>JAC</t>
  </si>
  <si>
    <t>36 -  J1 J2 J3 M M</t>
  </si>
  <si>
    <t>LOIZON Maxime</t>
  </si>
  <si>
    <t>LEROY Elie</t>
  </si>
  <si>
    <t>A.S.C. BEAUVOIR SUR MER JUDO</t>
  </si>
  <si>
    <t>DELEPINE Baptiste</t>
  </si>
  <si>
    <t>POUX Berthe Francois</t>
  </si>
  <si>
    <t>ROBERT Thomas</t>
  </si>
  <si>
    <t>J C MONTREUIL JUIGNE</t>
  </si>
  <si>
    <t>NIVELLE Simon</t>
  </si>
  <si>
    <t>C.E.S. TOURS</t>
  </si>
  <si>
    <t>BAGOT Pierre</t>
  </si>
  <si>
    <t>JUDO CLUB DU PAYS GALLO</t>
  </si>
  <si>
    <t>DELAROCHE Bastien</t>
  </si>
  <si>
    <t>U.S. DE ST BERTHEVIN</t>
  </si>
  <si>
    <t>BAZIN Frederic</t>
  </si>
  <si>
    <t>37 -  Sen M M</t>
  </si>
  <si>
    <t>ARNAUD Francois</t>
  </si>
  <si>
    <t>ONILLON Sebastien</t>
  </si>
  <si>
    <t>BUDOKAN ANGERS JUDO</t>
  </si>
  <si>
    <t>JOP Cyril</t>
  </si>
  <si>
    <t>U S C P M</t>
  </si>
  <si>
    <t>GAYET Paul</t>
  </si>
  <si>
    <t>LECELLIER Pierre</t>
  </si>
  <si>
    <t>JUDO BRETAGNE SUD</t>
  </si>
  <si>
    <t>REZEAU Remi</t>
  </si>
  <si>
    <t>J.C.MOTHAIS AEP LA MOTHE ACHAR</t>
  </si>
  <si>
    <t>THOMAS Kilian</t>
  </si>
  <si>
    <t>CADEAU Alexis</t>
  </si>
  <si>
    <t>JUDO CLUB COMMEQUIERS</t>
  </si>
  <si>
    <t>BER Xavier</t>
  </si>
  <si>
    <t>JUDO CLUB ANGERS LA ROSERAIE</t>
  </si>
  <si>
    <t>PIAU Matthieu</t>
  </si>
  <si>
    <t>JUDO CLUB BRUZOIS</t>
  </si>
  <si>
    <t>38 -  Sen M M</t>
  </si>
  <si>
    <t>CLAVREUL Mickael</t>
  </si>
  <si>
    <t>FISSON Vincent</t>
  </si>
  <si>
    <t>JUDO CLUB BEAUPREAU</t>
  </si>
  <si>
    <t>FOURNIER Maxime</t>
  </si>
  <si>
    <t>J C MAURICE VIAUD</t>
  </si>
  <si>
    <t>DE Kermel Nicolas</t>
  </si>
  <si>
    <t>UNION SPORTIVE CHANGE JUDO</t>
  </si>
  <si>
    <t>HERBIN Thierry</t>
  </si>
  <si>
    <t>JUDO CLUB DE BOUAYE</t>
  </si>
  <si>
    <t>LEPINAY Sebastien</t>
  </si>
  <si>
    <t>FJEP AL LE PELLERIN</t>
  </si>
  <si>
    <t>RAVELEAU Florian</t>
  </si>
  <si>
    <t>AL JUDO CLUB MONTAIGU</t>
  </si>
  <si>
    <t>BRIAND Denis</t>
  </si>
  <si>
    <t>FILLATRE Cyril</t>
  </si>
  <si>
    <t>JUDO CLUB BOUGUENAIS</t>
  </si>
  <si>
    <t>MORIN Pierre Yves</t>
  </si>
  <si>
    <t>JC DE LA DIVATTE</t>
  </si>
  <si>
    <t>BI1:CM27</t>
  </si>
  <si>
    <t>39 -  Sen M M</t>
  </si>
  <si>
    <t>A1:BG27</t>
  </si>
  <si>
    <t>WEISHARDT Jeremy</t>
  </si>
  <si>
    <t>GOBILLOT Romain</t>
  </si>
  <si>
    <t>ANTONNIERE JUDO CLUB 72</t>
  </si>
  <si>
    <t>GUERIN Benjamin</t>
  </si>
  <si>
    <t>PHALIPPOUT Martin</t>
  </si>
  <si>
    <t>PICARD Fabien</t>
  </si>
  <si>
    <t>JC ST SEBASTIEN</t>
  </si>
  <si>
    <t>DEMY Jerome</t>
  </si>
  <si>
    <t>JC HERBIGNACAIS</t>
  </si>
  <si>
    <t>GOODARZY Alexandre</t>
  </si>
  <si>
    <t>GUERIN Anthony</t>
  </si>
  <si>
    <t>40 -  Sen M M</t>
  </si>
  <si>
    <t>LANNOY Mickael</t>
  </si>
  <si>
    <t>CANNELLE Jeremy</t>
  </si>
  <si>
    <t>JUDO COTE DE LUMIERE</t>
  </si>
  <si>
    <t>MORON Christophe</t>
  </si>
  <si>
    <t>020.1</t>
  </si>
  <si>
    <t>GUIBERT Sylvain</t>
  </si>
  <si>
    <t>JOLLY Franck</t>
  </si>
  <si>
    <t>US FERRIEROISE</t>
  </si>
  <si>
    <t>HAY Jean Marc</t>
  </si>
  <si>
    <t>LEGRAND Florian</t>
  </si>
  <si>
    <t>JUDO CLUB NANTES</t>
  </si>
  <si>
    <t>ROUSSELOT Tomy</t>
  </si>
  <si>
    <t>41 -  Sen M M</t>
  </si>
  <si>
    <t>7</t>
  </si>
  <si>
    <t>DOISNEAU Jerome</t>
  </si>
  <si>
    <t>VIGANNE Arnaud</t>
  </si>
  <si>
    <t>BOURMAULT Olivier</t>
  </si>
  <si>
    <t>BOUHAMED Wajdi</t>
  </si>
  <si>
    <t>TROCMET François</t>
  </si>
  <si>
    <t>JUDO CLUB SABOLIEN</t>
  </si>
  <si>
    <t>THEPENIER Alexis</t>
  </si>
  <si>
    <t>CS ALLONNAIS</t>
  </si>
  <si>
    <t>42 -  P40 M M</t>
  </si>
  <si>
    <t>BARBE Pascal</t>
  </si>
  <si>
    <t>U S VILLAINES JUHEL</t>
  </si>
  <si>
    <t>020.2</t>
  </si>
  <si>
    <t>BRION Paul</t>
  </si>
  <si>
    <t>SPORTS LOISIRS CONDE JUDO</t>
  </si>
  <si>
    <t>SAUNIER Vincent</t>
  </si>
  <si>
    <t>CLEMENCEAU Vincent</t>
  </si>
  <si>
    <t>DOJO DE LA MOINE</t>
  </si>
  <si>
    <t>LAC Fabrice</t>
  </si>
  <si>
    <t>JUDO PAYS DE VILAINE</t>
  </si>
  <si>
    <t>VERON Stephane</t>
  </si>
  <si>
    <t>GAULIER Philippe</t>
  </si>
  <si>
    <t>JUDO PLAISIR 56</t>
  </si>
  <si>
    <t>BOGARD Patrice</t>
  </si>
  <si>
    <t>AMICALE JUDO MORBIHAN</t>
  </si>
  <si>
    <t>000.3</t>
  </si>
  <si>
    <t>43 -  P40 M M</t>
  </si>
  <si>
    <t>CHUSSEAU Eric</t>
  </si>
  <si>
    <t>JUDO CLUB AUBINOIS</t>
  </si>
  <si>
    <t>DUBOURDIEU Pascal</t>
  </si>
  <si>
    <t>AS DE CHANTEPIE JUDO</t>
  </si>
  <si>
    <t>DAGNET Ivan</t>
  </si>
  <si>
    <t>LEGROS Christian</t>
  </si>
  <si>
    <t>JUDO CLUB DE LA POSSONNIERE</t>
  </si>
  <si>
    <t>BRISARD Yohan</t>
  </si>
  <si>
    <t>JOURDAN Loic</t>
  </si>
  <si>
    <t>JUDO CLUB DE SEMBLANCAY</t>
  </si>
  <si>
    <t>DOUCE Laurent</t>
  </si>
  <si>
    <t>MORGAN David</t>
  </si>
  <si>
    <t>BI1:CK25</t>
  </si>
  <si>
    <t>44 -  P40 M M</t>
  </si>
  <si>
    <t>A1:BG25</t>
  </si>
  <si>
    <t>LAGOGUEE Pascal</t>
  </si>
  <si>
    <t>J.C VIHIERSOIS FCL</t>
  </si>
  <si>
    <t>VINCENT Jean</t>
  </si>
  <si>
    <t>CHAMBARD Eric</t>
  </si>
  <si>
    <t>JUDO CLUB CARQUEFOU</t>
  </si>
  <si>
    <t>AUBERT Bruno</t>
  </si>
  <si>
    <t>JUDO CLUB NOYENNAIS</t>
  </si>
  <si>
    <t>LORIEAU Thierry</t>
  </si>
  <si>
    <t>GOURDON Jean Louis</t>
  </si>
  <si>
    <t>GEROUDET Patrick</t>
  </si>
  <si>
    <t>JUDO 85 VENANSAULT</t>
  </si>
  <si>
    <t>57 -  C1 M M</t>
  </si>
  <si>
    <t>GABLIER Sylvain</t>
  </si>
  <si>
    <t>US SOLIDAIRE AMICALE ST ANDRE</t>
  </si>
  <si>
    <t>VERHOYE Louis</t>
  </si>
  <si>
    <t>FOUGERAY Bleiz</t>
  </si>
  <si>
    <t>COART Yann</t>
  </si>
  <si>
    <t>000.F</t>
  </si>
  <si>
    <t>SCHEIDECKER Romain</t>
  </si>
  <si>
    <t>DEZILLE Yann</t>
  </si>
  <si>
    <t>JUDO CLUB DE SARGE</t>
  </si>
  <si>
    <t>000.A</t>
  </si>
  <si>
    <t>HARNOIS Valentin</t>
  </si>
  <si>
    <t>E.S. DE BONCHAMP JUDO</t>
  </si>
  <si>
    <t>BERTEL Francois</t>
  </si>
  <si>
    <t>PIMIENTA Matteo</t>
  </si>
  <si>
    <t>JUDO CLUB DE MONTAMISE</t>
  </si>
  <si>
    <t>DANION Brice</t>
  </si>
  <si>
    <t>-</t>
  </si>
  <si>
    <t>58 -  C1 M M</t>
  </si>
  <si>
    <t>LAGOUTTE Lorenzo</t>
  </si>
  <si>
    <t>AJ 61</t>
  </si>
  <si>
    <t>DANVERT Thomas</t>
  </si>
  <si>
    <t>DAYON Morgan</t>
  </si>
  <si>
    <t>J.C.REDONNAIS</t>
  </si>
  <si>
    <t>GODDE Jeremy</t>
  </si>
  <si>
    <t>BALLAN JUDO CLUB</t>
  </si>
  <si>
    <t>HARRACHE Yanis</t>
  </si>
  <si>
    <t>GIROIRE Antonin</t>
  </si>
  <si>
    <t>PAPIN Davi</t>
  </si>
  <si>
    <t>DIDIER Loic</t>
  </si>
  <si>
    <t>GAUTIER Baptiste</t>
  </si>
  <si>
    <t>BOUGAULT Kevin</t>
  </si>
  <si>
    <t>59 -  C1 M M</t>
  </si>
  <si>
    <t>GOIC William</t>
  </si>
  <si>
    <t>OLYMPIQUE CL CESSON</t>
  </si>
  <si>
    <t>LEDUC Martin</t>
  </si>
  <si>
    <t>POITEVIN Maelig</t>
  </si>
  <si>
    <t>BURBAN Matthieu</t>
  </si>
  <si>
    <t>GUENEAU Jonathan</t>
  </si>
  <si>
    <t>MARSILLE Medhi</t>
  </si>
  <si>
    <t>DOUE Amenophis-Kanohin</t>
  </si>
  <si>
    <t>GILLARD Damien</t>
  </si>
  <si>
    <t>60 -  C1 M M</t>
  </si>
  <si>
    <t>VIDAL Raphael</t>
  </si>
  <si>
    <t>LUCAS Flavian</t>
  </si>
  <si>
    <t>JUDO ANCENIS</t>
  </si>
  <si>
    <t>SABIR Merwan</t>
  </si>
  <si>
    <t>001.2</t>
  </si>
  <si>
    <t>RAVON Martin</t>
  </si>
  <si>
    <t>VIMONT Gabriel</t>
  </si>
  <si>
    <t>J.C. RICHELAIS</t>
  </si>
  <si>
    <t>GUEDON Guillaume</t>
  </si>
  <si>
    <t>ROUZAU Benoit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</si>
</sst>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  <numFmt numFmtId="173" formatCode="[$-40C]dddd\ d\ mmmm\ yyyy"/>
    <numFmt numFmtId="174" formatCode="[$-40C]d\ mmmm\ yyyy;@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"/>
      <color indexed="18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sz val="8"/>
      <color indexed="22"/>
      <name val="Arial"/>
      <family val="2"/>
    </font>
    <font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tted"/>
      <bottom style="dotted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355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 shrinkToFit="1"/>
      <protection hidden="1"/>
    </xf>
    <xf numFmtId="0" fontId="18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2" fillId="0" borderId="11" xfId="0" applyFont="1" applyBorder="1" applyAlignment="1" applyProtection="1">
      <alignment horizontal="center" vertical="center" shrinkToFit="1"/>
      <protection hidden="1"/>
    </xf>
    <xf numFmtId="0" fontId="20" fillId="0" borderId="0" xfId="0" applyFont="1" applyAlignment="1" applyProtection="1">
      <alignment vertical="center"/>
      <protection hidden="1"/>
    </xf>
    <xf numFmtId="174" fontId="0" fillId="0" borderId="0" xfId="0" applyNumberFormat="1" applyFont="1" applyAlignment="1" applyProtection="1">
      <alignment horizontal="center" vertical="center" shrinkToFit="1"/>
      <protection hidden="1"/>
    </xf>
    <xf numFmtId="0" fontId="23" fillId="0" borderId="12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3" fillId="0" borderId="13" xfId="0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0" fontId="24" fillId="0" borderId="17" xfId="0" applyFont="1" applyBorder="1" applyAlignment="1" applyProtection="1">
      <alignment horizontal="center" vertical="center"/>
      <protection hidden="1"/>
    </xf>
    <xf numFmtId="0" fontId="24" fillId="0" borderId="18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24" fillId="0" borderId="20" xfId="0" applyFont="1" applyBorder="1" applyAlignment="1" applyProtection="1">
      <alignment horizontal="center" vertical="center"/>
      <protection hidden="1"/>
    </xf>
    <xf numFmtId="0" fontId="24" fillId="0" borderId="21" xfId="0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172" fontId="21" fillId="0" borderId="0" xfId="0" applyNumberFormat="1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5" fillId="20" borderId="22" xfId="0" applyFont="1" applyFill="1" applyBorder="1" applyAlignment="1" applyProtection="1">
      <alignment horizontal="center" vertical="center" wrapText="1"/>
      <protection hidden="1"/>
    </xf>
    <xf numFmtId="0" fontId="25" fillId="20" borderId="23" xfId="0" applyFont="1" applyFill="1" applyBorder="1" applyAlignment="1" applyProtection="1">
      <alignment horizontal="center" vertical="center" wrapText="1"/>
      <protection hidden="1"/>
    </xf>
    <xf numFmtId="0" fontId="25" fillId="20" borderId="24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right" vertical="center"/>
      <protection hidden="1"/>
    </xf>
    <xf numFmtId="0" fontId="21" fillId="0" borderId="0" xfId="0" applyFont="1" applyBorder="1" applyAlignment="1" applyProtection="1">
      <alignment horizontal="right" vertical="center"/>
      <protection hidden="1"/>
    </xf>
    <xf numFmtId="0" fontId="26" fillId="20" borderId="22" xfId="0" applyFont="1" applyFill="1" applyBorder="1" applyAlignment="1" applyProtection="1">
      <alignment horizontal="center" vertical="center"/>
      <protection hidden="1"/>
    </xf>
    <xf numFmtId="0" fontId="26" fillId="20" borderId="23" xfId="0" applyFont="1" applyFill="1" applyBorder="1" applyAlignment="1" applyProtection="1">
      <alignment horizontal="center" vertical="center"/>
      <protection hidden="1"/>
    </xf>
    <xf numFmtId="0" fontId="26" fillId="20" borderId="24" xfId="0" applyFont="1" applyFill="1" applyBorder="1" applyAlignment="1" applyProtection="1">
      <alignment horizontal="center" vertical="center"/>
      <protection hidden="1"/>
    </xf>
    <xf numFmtId="0" fontId="26" fillId="20" borderId="25" xfId="0" applyFont="1" applyFill="1" applyBorder="1" applyAlignment="1" applyProtection="1">
      <alignment horizontal="center" vertical="center" shrinkToFit="1"/>
      <protection hidden="1"/>
    </xf>
    <xf numFmtId="0" fontId="20" fillId="20" borderId="25" xfId="0" applyFont="1" applyFill="1" applyBorder="1" applyAlignment="1" applyProtection="1">
      <alignment horizontal="center" vertical="center"/>
      <protection hidden="1"/>
    </xf>
    <xf numFmtId="0" fontId="26" fillId="17" borderId="25" xfId="0" applyFont="1" applyFill="1" applyBorder="1" applyAlignment="1" applyProtection="1">
      <alignment horizontal="center" vertical="center"/>
      <protection hidden="1" locked="0"/>
    </xf>
    <xf numFmtId="0" fontId="27" fillId="24" borderId="25" xfId="0" applyFont="1" applyFill="1" applyBorder="1" applyAlignment="1" applyProtection="1">
      <alignment horizontal="center" vertical="center"/>
      <protection hidden="1" locked="0"/>
    </xf>
    <xf numFmtId="0" fontId="26" fillId="24" borderId="25" xfId="0" applyFont="1" applyFill="1" applyBorder="1" applyAlignment="1" applyProtection="1">
      <alignment horizontal="center" vertical="center"/>
      <protection hidden="1" locked="0"/>
    </xf>
    <xf numFmtId="0" fontId="26" fillId="25" borderId="26" xfId="0" applyFont="1" applyFill="1" applyBorder="1" applyAlignment="1" applyProtection="1">
      <alignment horizontal="center" vertical="center"/>
      <protection hidden="1" locked="0"/>
    </xf>
    <xf numFmtId="0" fontId="26" fillId="25" borderId="25" xfId="0" applyFont="1" applyFill="1" applyBorder="1" applyAlignment="1" applyProtection="1">
      <alignment horizontal="center" vertical="center"/>
      <protection hidden="1" locked="0"/>
    </xf>
    <xf numFmtId="0" fontId="26" fillId="23" borderId="25" xfId="0" applyFont="1" applyFill="1" applyBorder="1" applyAlignment="1" applyProtection="1">
      <alignment horizontal="center" vertical="center"/>
      <protection hidden="1" locked="0"/>
    </xf>
    <xf numFmtId="0" fontId="28" fillId="0" borderId="0" xfId="0" applyFont="1" applyAlignment="1" applyProtection="1">
      <alignment vertical="center"/>
      <protection hidden="1"/>
    </xf>
    <xf numFmtId="0" fontId="25" fillId="20" borderId="27" xfId="0" applyFont="1" applyFill="1" applyBorder="1" applyAlignment="1" applyProtection="1">
      <alignment horizontal="center" vertical="center" wrapText="1"/>
      <protection hidden="1"/>
    </xf>
    <xf numFmtId="0" fontId="25" fillId="20" borderId="25" xfId="0" applyFont="1" applyFill="1" applyBorder="1" applyAlignment="1" applyProtection="1">
      <alignment horizontal="center" vertical="center" wrapText="1"/>
      <protection hidden="1"/>
    </xf>
    <xf numFmtId="0" fontId="25" fillId="20" borderId="28" xfId="0" applyFont="1" applyFill="1" applyBorder="1" applyAlignment="1" applyProtection="1">
      <alignment horizontal="center" vertical="center" wrapText="1"/>
      <protection hidden="1"/>
    </xf>
    <xf numFmtId="0" fontId="26" fillId="20" borderId="25" xfId="0" applyFont="1" applyFill="1" applyBorder="1" applyAlignment="1" applyProtection="1">
      <alignment horizontal="center" vertical="center"/>
      <protection hidden="1"/>
    </xf>
    <xf numFmtId="0" fontId="26" fillId="20" borderId="27" xfId="0" applyFont="1" applyFill="1" applyBorder="1" applyAlignment="1" applyProtection="1">
      <alignment horizontal="center" vertical="center"/>
      <protection hidden="1"/>
    </xf>
    <xf numFmtId="0" fontId="26" fillId="20" borderId="28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21" fillId="0" borderId="0" xfId="0" applyFont="1" applyAlignment="1" applyProtection="1">
      <alignment wrapText="1"/>
      <protection hidden="1"/>
    </xf>
    <xf numFmtId="0" fontId="28" fillId="0" borderId="25" xfId="0" applyFont="1" applyBorder="1" applyAlignment="1" applyProtection="1">
      <alignment horizontal="center" vertical="center" shrinkToFit="1"/>
      <protection hidden="1"/>
    </xf>
    <xf numFmtId="0" fontId="28" fillId="24" borderId="25" xfId="0" applyFont="1" applyFill="1" applyBorder="1" applyAlignment="1" applyProtection="1">
      <alignment horizontal="center" vertical="center" shrinkToFit="1"/>
      <protection locked="0"/>
    </xf>
    <xf numFmtId="0" fontId="29" fillId="0" borderId="25" xfId="0" applyFont="1" applyBorder="1" applyAlignment="1" applyProtection="1">
      <alignment horizontal="center" vertical="center" shrinkToFit="1"/>
      <protection hidden="1"/>
    </xf>
    <xf numFmtId="49" fontId="28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28" fillId="20" borderId="25" xfId="0" applyNumberFormat="1" applyFont="1" applyFill="1" applyBorder="1" applyAlignment="1" applyProtection="1">
      <alignment horizontal="center" vertical="center" shrinkToFit="1"/>
      <protection hidden="1"/>
    </xf>
    <xf numFmtId="49" fontId="28" fillId="0" borderId="25" xfId="0" applyNumberFormat="1" applyFont="1" applyFill="1" applyBorder="1" applyAlignment="1" applyProtection="1">
      <alignment horizontal="center" vertical="center"/>
      <protection locked="0"/>
    </xf>
    <xf numFmtId="49" fontId="28" fillId="20" borderId="25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49" fontId="28" fillId="0" borderId="27" xfId="0" applyNumberFormat="1" applyFont="1" applyBorder="1" applyAlignment="1" applyProtection="1">
      <alignment horizontal="center" vertical="center"/>
      <protection hidden="1"/>
    </xf>
    <xf numFmtId="49" fontId="26" fillId="0" borderId="25" xfId="0" applyNumberFormat="1" applyFont="1" applyBorder="1" applyAlignment="1" applyProtection="1">
      <alignment horizontal="center" vertical="center"/>
      <protection hidden="1"/>
    </xf>
    <xf numFmtId="49" fontId="28" fillId="0" borderId="25" xfId="0" applyNumberFormat="1" applyFont="1" applyBorder="1" applyAlignment="1" applyProtection="1">
      <alignment horizontal="center" vertical="center"/>
      <protection hidden="1"/>
    </xf>
    <xf numFmtId="49" fontId="28" fillId="0" borderId="28" xfId="0" applyNumberFormat="1" applyFont="1" applyBorder="1" applyAlignment="1" applyProtection="1">
      <alignment horizontal="center" vertical="center"/>
      <protection hidden="1"/>
    </xf>
    <xf numFmtId="0" fontId="28" fillId="0" borderId="25" xfId="0" applyFont="1" applyFill="1" applyBorder="1" applyAlignment="1" applyProtection="1">
      <alignment horizontal="center" vertical="center" shrinkToFit="1"/>
      <protection locked="0"/>
    </xf>
    <xf numFmtId="49" fontId="28" fillId="0" borderId="29" xfId="0" applyNumberFormat="1" applyFont="1" applyBorder="1" applyAlignment="1" applyProtection="1">
      <alignment horizontal="center" vertical="center"/>
      <protection hidden="1"/>
    </xf>
    <xf numFmtId="49" fontId="28" fillId="0" borderId="30" xfId="0" applyNumberFormat="1" applyFont="1" applyBorder="1" applyAlignment="1" applyProtection="1">
      <alignment horizontal="center" vertical="center"/>
      <protection hidden="1"/>
    </xf>
    <xf numFmtId="49" fontId="28" fillId="0" borderId="31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 shrinkToFit="1"/>
      <protection hidden="1"/>
    </xf>
    <xf numFmtId="0" fontId="28" fillId="0" borderId="32" xfId="0" applyFont="1" applyBorder="1" applyAlignment="1" applyProtection="1">
      <alignment horizontal="center"/>
      <protection hidden="1"/>
    </xf>
    <xf numFmtId="0" fontId="28" fillId="0" borderId="32" xfId="0" applyFont="1" applyBorder="1" applyAlignment="1" applyProtection="1">
      <alignment horizontal="center" vertical="center"/>
      <protection hidden="1"/>
    </xf>
    <xf numFmtId="0" fontId="26" fillId="0" borderId="33" xfId="50" applyFont="1" applyBorder="1" applyAlignment="1" applyProtection="1">
      <alignment vertical="center" shrinkToFit="1"/>
      <protection hidden="1"/>
    </xf>
    <xf numFmtId="0" fontId="28" fillId="0" borderId="32" xfId="0" applyFont="1" applyBorder="1" applyAlignment="1" applyProtection="1">
      <alignment horizontal="center" vertical="center"/>
      <protection hidden="1"/>
    </xf>
    <xf numFmtId="0" fontId="20" fillId="20" borderId="25" xfId="0" applyFont="1" applyFill="1" applyBorder="1" applyAlignment="1" applyProtection="1">
      <alignment horizontal="center" vertical="center" shrinkToFit="1"/>
      <protection hidden="1"/>
    </xf>
    <xf numFmtId="0" fontId="20" fillId="20" borderId="34" xfId="0" applyFont="1" applyFill="1" applyBorder="1" applyAlignment="1" applyProtection="1">
      <alignment horizontal="center" vertical="center" shrinkToFit="1"/>
      <protection hidden="1"/>
    </xf>
    <xf numFmtId="0" fontId="26" fillId="20" borderId="35" xfId="0" applyFont="1" applyFill="1" applyBorder="1" applyAlignment="1" applyProtection="1">
      <alignment horizontal="center" vertical="center"/>
      <protection hidden="1"/>
    </xf>
    <xf numFmtId="0" fontId="26" fillId="20" borderId="36" xfId="0" applyFont="1" applyFill="1" applyBorder="1" applyAlignment="1" applyProtection="1">
      <alignment horizontal="center" vertical="center"/>
      <protection hidden="1"/>
    </xf>
    <xf numFmtId="0" fontId="26" fillId="20" borderId="37" xfId="0" applyFont="1" applyFill="1" applyBorder="1" applyAlignment="1" applyProtection="1">
      <alignment horizontal="center" vertical="center"/>
      <protection hidden="1"/>
    </xf>
    <xf numFmtId="0" fontId="26" fillId="20" borderId="35" xfId="0" applyFont="1" applyFill="1" applyBorder="1" applyAlignment="1" applyProtection="1">
      <alignment horizontal="center" vertical="center" wrapText="1"/>
      <protection hidden="1"/>
    </xf>
    <xf numFmtId="0" fontId="26" fillId="20" borderId="36" xfId="0" applyFont="1" applyFill="1" applyBorder="1" applyAlignment="1" applyProtection="1">
      <alignment horizontal="center" vertical="center" wrapText="1"/>
      <protection hidden="1"/>
    </xf>
    <xf numFmtId="0" fontId="26" fillId="20" borderId="38" xfId="0" applyFont="1" applyFill="1" applyBorder="1" applyAlignment="1" applyProtection="1">
      <alignment horizontal="center" vertical="center" wrapText="1"/>
      <protection hidden="1"/>
    </xf>
    <xf numFmtId="0" fontId="26" fillId="20" borderId="39" xfId="0" applyFont="1" applyFill="1" applyBorder="1" applyAlignment="1" applyProtection="1">
      <alignment horizontal="center" vertical="center" wrapText="1"/>
      <protection hidden="1"/>
    </xf>
    <xf numFmtId="0" fontId="26" fillId="20" borderId="40" xfId="0" applyFont="1" applyFill="1" applyBorder="1" applyAlignment="1" applyProtection="1">
      <alignment horizontal="center" vertical="center" wrapText="1"/>
      <protection hidden="1"/>
    </xf>
    <xf numFmtId="0" fontId="28" fillId="0" borderId="41" xfId="0" applyFont="1" applyBorder="1" applyAlignment="1" applyProtection="1">
      <alignment horizontal="center" vertical="center"/>
      <protection hidden="1"/>
    </xf>
    <xf numFmtId="0" fontId="28" fillId="0" borderId="42" xfId="0" applyFont="1" applyBorder="1" applyAlignment="1" applyProtection="1">
      <alignment horizontal="center" vertical="center" wrapText="1"/>
      <protection hidden="1"/>
    </xf>
    <xf numFmtId="0" fontId="28" fillId="0" borderId="43" xfId="0" applyFont="1" applyBorder="1" applyAlignment="1" applyProtection="1">
      <alignment horizontal="center" vertical="center" wrapText="1"/>
      <protection hidden="1"/>
    </xf>
    <xf numFmtId="0" fontId="26" fillId="0" borderId="39" xfId="0" applyFont="1" applyBorder="1" applyAlignment="1" applyProtection="1">
      <alignment horizontal="center" vertical="center" wrapText="1"/>
      <protection hidden="1"/>
    </xf>
    <xf numFmtId="0" fontId="26" fillId="0" borderId="38" xfId="0" applyFont="1" applyBorder="1" applyAlignment="1" applyProtection="1">
      <alignment horizontal="center" vertical="center" wrapText="1"/>
      <protection hidden="1"/>
    </xf>
    <xf numFmtId="0" fontId="26" fillId="0" borderId="40" xfId="0" applyFont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 applyProtection="1">
      <alignment vertical="center" wrapText="1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26" fillId="0" borderId="44" xfId="0" applyFont="1" applyBorder="1" applyAlignment="1" applyProtection="1">
      <alignment vertical="center" wrapText="1"/>
      <protection hidden="1"/>
    </xf>
    <xf numFmtId="0" fontId="26" fillId="0" borderId="45" xfId="0" applyFont="1" applyBorder="1" applyAlignment="1" applyProtection="1">
      <alignment vertical="center" wrapText="1"/>
      <protection hidden="1"/>
    </xf>
    <xf numFmtId="0" fontId="25" fillId="20" borderId="46" xfId="0" applyFont="1" applyFill="1" applyBorder="1" applyAlignment="1" applyProtection="1">
      <alignment horizontal="center" vertical="center" wrapText="1"/>
      <protection hidden="1"/>
    </xf>
    <xf numFmtId="0" fontId="28" fillId="24" borderId="25" xfId="0" applyFont="1" applyFill="1" applyBorder="1" applyAlignment="1" applyProtection="1">
      <alignment horizontal="center" vertical="center" shrinkToFit="1"/>
      <protection hidden="1"/>
    </xf>
    <xf numFmtId="0" fontId="28" fillId="0" borderId="34" xfId="0" applyFont="1" applyBorder="1" applyAlignment="1" applyProtection="1">
      <alignment horizontal="center" vertical="center" shrinkToFit="1"/>
      <protection hidden="1"/>
    </xf>
    <xf numFmtId="0" fontId="28" fillId="0" borderId="47" xfId="0" applyFont="1" applyFill="1" applyBorder="1" applyAlignment="1" applyProtection="1">
      <alignment horizontal="center" vertical="center"/>
      <protection locked="0"/>
    </xf>
    <xf numFmtId="0" fontId="28" fillId="0" borderId="19" xfId="0" applyFont="1" applyFill="1" applyBorder="1" applyAlignment="1" applyProtection="1">
      <alignment horizontal="center" vertical="center"/>
      <protection locked="0"/>
    </xf>
    <xf numFmtId="0" fontId="28" fillId="0" borderId="48" xfId="0" applyFont="1" applyFill="1" applyBorder="1" applyAlignment="1" applyProtection="1">
      <alignment horizontal="center" vertical="center"/>
      <protection locked="0"/>
    </xf>
    <xf numFmtId="0" fontId="28" fillId="0" borderId="49" xfId="0" applyFont="1" applyFill="1" applyBorder="1" applyAlignment="1" applyProtection="1">
      <alignment horizontal="center" vertical="center"/>
      <protection locked="0"/>
    </xf>
    <xf numFmtId="0" fontId="28" fillId="0" borderId="19" xfId="0" applyFont="1" applyBorder="1" applyAlignment="1" applyProtection="1">
      <alignment horizontal="center" vertical="center"/>
      <protection locked="0"/>
    </xf>
    <xf numFmtId="0" fontId="28" fillId="0" borderId="50" xfId="0" applyFont="1" applyBorder="1" applyAlignment="1" applyProtection="1">
      <alignment horizontal="center" vertical="center"/>
      <protection locked="0"/>
    </xf>
    <xf numFmtId="49" fontId="20" fillId="20" borderId="47" xfId="0" applyNumberFormat="1" applyFont="1" applyFill="1" applyBorder="1" applyAlignment="1" applyProtection="1">
      <alignment horizontal="center" vertical="center" wrapText="1"/>
      <protection hidden="1"/>
    </xf>
    <xf numFmtId="0" fontId="20" fillId="20" borderId="48" xfId="0" applyFont="1" applyFill="1" applyBorder="1" applyAlignment="1" applyProtection="1">
      <alignment horizontal="center" vertical="center" wrapText="1"/>
      <protection hidden="1"/>
    </xf>
    <xf numFmtId="0" fontId="30" fillId="0" borderId="41" xfId="0" applyFont="1" applyFill="1" applyBorder="1" applyAlignment="1" applyProtection="1">
      <alignment horizontal="center" vertical="center"/>
      <protection hidden="1"/>
    </xf>
    <xf numFmtId="0" fontId="27" fillId="24" borderId="22" xfId="0" applyFont="1" applyFill="1" applyBorder="1" applyAlignment="1" applyProtection="1">
      <alignment horizontal="center" vertical="center"/>
      <protection hidden="1" locked="0"/>
    </xf>
    <xf numFmtId="0" fontId="27" fillId="24" borderId="23" xfId="0" applyFont="1" applyFill="1" applyBorder="1" applyAlignment="1" applyProtection="1">
      <alignment horizontal="center" vertical="center"/>
      <protection hidden="1" locked="0"/>
    </xf>
    <xf numFmtId="0" fontId="26" fillId="26" borderId="24" xfId="0" applyFont="1" applyFill="1" applyBorder="1" applyAlignment="1" applyProtection="1">
      <alignment horizontal="center" vertical="center"/>
      <protection hidden="1" locked="0"/>
    </xf>
    <xf numFmtId="0" fontId="20" fillId="20" borderId="51" xfId="0" applyFont="1" applyFill="1" applyBorder="1" applyAlignment="1" applyProtection="1">
      <alignment horizontal="center" vertical="center" wrapText="1"/>
      <protection hidden="1"/>
    </xf>
    <xf numFmtId="0" fontId="20" fillId="20" borderId="52" xfId="0" applyFont="1" applyFill="1" applyBorder="1" applyAlignment="1" applyProtection="1">
      <alignment horizontal="center" vertical="center" wrapText="1"/>
      <protection hidden="1"/>
    </xf>
    <xf numFmtId="0" fontId="28" fillId="0" borderId="53" xfId="0" applyFont="1" applyBorder="1" applyAlignment="1" applyProtection="1">
      <alignment vertical="center"/>
      <protection hidden="1"/>
    </xf>
    <xf numFmtId="0" fontId="28" fillId="0" borderId="26" xfId="0" applyFont="1" applyBorder="1" applyAlignment="1" applyProtection="1">
      <alignment vertical="center"/>
      <protection hidden="1"/>
    </xf>
    <xf numFmtId="0" fontId="28" fillId="0" borderId="25" xfId="0" applyFont="1" applyBorder="1" applyAlignment="1" applyProtection="1">
      <alignment vertical="center"/>
      <protection hidden="1"/>
    </xf>
    <xf numFmtId="0" fontId="28" fillId="0" borderId="28" xfId="0" applyFont="1" applyBorder="1" applyAlignment="1" applyProtection="1">
      <alignment vertical="center"/>
      <protection hidden="1"/>
    </xf>
    <xf numFmtId="0" fontId="28" fillId="0" borderId="27" xfId="0" applyFont="1" applyFill="1" applyBorder="1" applyAlignment="1" applyProtection="1">
      <alignment horizontal="center" vertical="center"/>
      <protection locked="0"/>
    </xf>
    <xf numFmtId="0" fontId="28" fillId="0" borderId="25" xfId="0" applyFont="1" applyFill="1" applyBorder="1" applyAlignment="1" applyProtection="1">
      <alignment horizontal="center" vertical="center"/>
      <protection locked="0"/>
    </xf>
    <xf numFmtId="0" fontId="28" fillId="0" borderId="28" xfId="0" applyFont="1" applyFill="1" applyBorder="1" applyAlignment="1" applyProtection="1">
      <alignment horizontal="center" vertical="center"/>
      <protection locked="0"/>
    </xf>
    <xf numFmtId="0" fontId="28" fillId="0" borderId="26" xfId="0" applyFont="1" applyFill="1" applyBorder="1" applyAlignment="1" applyProtection="1">
      <alignment horizontal="center" vertical="center"/>
      <protection locked="0"/>
    </xf>
    <xf numFmtId="0" fontId="28" fillId="0" borderId="25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49" fontId="20" fillId="20" borderId="27" xfId="0" applyNumberFormat="1" applyFont="1" applyFill="1" applyBorder="1" applyAlignment="1" applyProtection="1">
      <alignment horizontal="center" vertical="center" wrapText="1"/>
      <protection hidden="1"/>
    </xf>
    <xf numFmtId="0" fontId="20" fillId="20" borderId="28" xfId="0" applyFont="1" applyFill="1" applyBorder="1" applyAlignment="1" applyProtection="1">
      <alignment horizontal="center" vertical="center" wrapText="1"/>
      <protection hidden="1"/>
    </xf>
    <xf numFmtId="0" fontId="27" fillId="24" borderId="27" xfId="0" applyFont="1" applyFill="1" applyBorder="1" applyAlignment="1" applyProtection="1">
      <alignment horizontal="center" vertical="center"/>
      <protection hidden="1" locked="0"/>
    </xf>
    <xf numFmtId="0" fontId="27" fillId="24" borderId="28" xfId="0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Border="1" applyAlignment="1" applyProtection="1">
      <alignment vertical="center"/>
      <protection hidden="1"/>
    </xf>
    <xf numFmtId="0" fontId="20" fillId="20" borderId="54" xfId="0" applyFont="1" applyFill="1" applyBorder="1" applyAlignment="1" applyProtection="1">
      <alignment horizontal="center" vertical="center" wrapText="1"/>
      <protection hidden="1"/>
    </xf>
    <xf numFmtId="0" fontId="20" fillId="20" borderId="55" xfId="0" applyFont="1" applyFill="1" applyBorder="1" applyAlignment="1" applyProtection="1">
      <alignment horizontal="center" vertical="center" wrapText="1"/>
      <protection hidden="1"/>
    </xf>
    <xf numFmtId="0" fontId="26" fillId="26" borderId="25" xfId="0" applyFont="1" applyFill="1" applyBorder="1" applyAlignment="1" applyProtection="1">
      <alignment horizontal="center" vertical="center"/>
      <protection hidden="1" locked="0"/>
    </xf>
    <xf numFmtId="0" fontId="26" fillId="26" borderId="28" xfId="0" applyFont="1" applyFill="1" applyBorder="1" applyAlignment="1" applyProtection="1">
      <alignment horizontal="center" vertical="center"/>
      <protection hidden="1" locked="0"/>
    </xf>
    <xf numFmtId="0" fontId="27" fillId="24" borderId="29" xfId="0" applyFont="1" applyFill="1" applyBorder="1" applyAlignment="1" applyProtection="1">
      <alignment horizontal="center" vertical="center"/>
      <protection hidden="1" locked="0"/>
    </xf>
    <xf numFmtId="0" fontId="27" fillId="24" borderId="30" xfId="0" applyFont="1" applyFill="1" applyBorder="1" applyAlignment="1" applyProtection="1">
      <alignment horizontal="center" vertical="center"/>
      <protection hidden="1" locked="0"/>
    </xf>
    <xf numFmtId="0" fontId="27" fillId="24" borderId="31" xfId="0" applyFont="1" applyFill="1" applyBorder="1" applyAlignment="1" applyProtection="1">
      <alignment horizontal="center" vertical="center"/>
      <protection hidden="1" locked="0"/>
    </xf>
    <xf numFmtId="0" fontId="26" fillId="20" borderId="29" xfId="0" applyFont="1" applyFill="1" applyBorder="1" applyAlignment="1" applyProtection="1">
      <alignment horizontal="center" vertical="center"/>
      <protection hidden="1"/>
    </xf>
    <xf numFmtId="0" fontId="26" fillId="20" borderId="30" xfId="0" applyFont="1" applyFill="1" applyBorder="1" applyAlignment="1" applyProtection="1">
      <alignment horizontal="center" vertical="center"/>
      <protection hidden="1"/>
    </xf>
    <xf numFmtId="0" fontId="26" fillId="20" borderId="31" xfId="0" applyFont="1" applyFill="1" applyBorder="1" applyAlignment="1" applyProtection="1">
      <alignment horizontal="center" vertical="center"/>
      <protection hidden="1"/>
    </xf>
    <xf numFmtId="0" fontId="28" fillId="0" borderId="56" xfId="0" applyFont="1" applyBorder="1" applyAlignment="1" applyProtection="1">
      <alignment vertical="center"/>
      <protection hidden="1"/>
    </xf>
    <xf numFmtId="0" fontId="28" fillId="24" borderId="42" xfId="0" applyFont="1" applyFill="1" applyBorder="1" applyAlignment="1" applyProtection="1">
      <alignment horizontal="center" vertical="center" wrapText="1"/>
      <protection hidden="1"/>
    </xf>
    <xf numFmtId="0" fontId="18" fillId="0" borderId="56" xfId="0" applyFont="1" applyBorder="1" applyAlignment="1" applyProtection="1">
      <alignment vertical="center"/>
      <protection hidden="1"/>
    </xf>
    <xf numFmtId="0" fontId="28" fillId="0" borderId="29" xfId="0" applyFont="1" applyFill="1" applyBorder="1" applyAlignment="1" applyProtection="1">
      <alignment horizontal="center" vertical="center"/>
      <protection locked="0"/>
    </xf>
    <xf numFmtId="0" fontId="28" fillId="0" borderId="30" xfId="0" applyFont="1" applyFill="1" applyBorder="1" applyAlignment="1" applyProtection="1">
      <alignment horizontal="center" vertical="center"/>
      <protection locked="0"/>
    </xf>
    <xf numFmtId="0" fontId="28" fillId="0" borderId="31" xfId="0" applyFont="1" applyFill="1" applyBorder="1" applyAlignment="1" applyProtection="1">
      <alignment horizontal="center" vertical="center"/>
      <protection locked="0"/>
    </xf>
    <xf numFmtId="0" fontId="28" fillId="0" borderId="57" xfId="0" applyFont="1" applyFill="1" applyBorder="1" applyAlignment="1" applyProtection="1">
      <alignment horizontal="center" vertical="center"/>
      <protection locked="0"/>
    </xf>
    <xf numFmtId="0" fontId="28" fillId="0" borderId="30" xfId="0" applyFont="1" applyBorder="1" applyAlignment="1" applyProtection="1">
      <alignment horizontal="center" vertical="center"/>
      <protection locked="0"/>
    </xf>
    <xf numFmtId="0" fontId="28" fillId="0" borderId="58" xfId="0" applyFont="1" applyBorder="1" applyAlignment="1" applyProtection="1">
      <alignment horizontal="center" vertical="center"/>
      <protection locked="0"/>
    </xf>
    <xf numFmtId="49" fontId="20" fillId="20" borderId="29" xfId="0" applyNumberFormat="1" applyFont="1" applyFill="1" applyBorder="1" applyAlignment="1" applyProtection="1">
      <alignment horizontal="center" vertical="center" wrapText="1"/>
      <protection hidden="1"/>
    </xf>
    <xf numFmtId="0" fontId="20" fillId="20" borderId="31" xfId="0" applyFont="1" applyFill="1" applyBorder="1" applyAlignment="1" applyProtection="1">
      <alignment horizontal="center" vertical="center" wrapText="1"/>
      <protection hidden="1"/>
    </xf>
    <xf numFmtId="0" fontId="20" fillId="20" borderId="59" xfId="0" applyFont="1" applyFill="1" applyBorder="1" applyAlignment="1" applyProtection="1">
      <alignment horizontal="center" vertical="center" wrapText="1"/>
      <protection hidden="1"/>
    </xf>
    <xf numFmtId="0" fontId="20" fillId="20" borderId="60" xfId="0" applyFont="1" applyFill="1" applyBorder="1" applyAlignment="1" applyProtection="1">
      <alignment horizontal="center" vertical="center" wrapText="1"/>
      <protection hidden="1"/>
    </xf>
    <xf numFmtId="0" fontId="18" fillId="0" borderId="61" xfId="0" applyFont="1" applyBorder="1" applyAlignment="1" applyProtection="1">
      <alignment vertical="center"/>
      <protection hidden="1"/>
    </xf>
    <xf numFmtId="0" fontId="18" fillId="0" borderId="10" xfId="0" applyFont="1" applyBorder="1" applyAlignment="1" applyProtection="1">
      <alignment vertical="center"/>
      <protection hidden="1"/>
    </xf>
    <xf numFmtId="0" fontId="28" fillId="0" borderId="10" xfId="0" applyFont="1" applyBorder="1" applyAlignment="1" applyProtection="1">
      <alignment vertical="center"/>
      <protection hidden="1"/>
    </xf>
    <xf numFmtId="0" fontId="28" fillId="0" borderId="62" xfId="0" applyFont="1" applyBorder="1" applyAlignment="1" applyProtection="1">
      <alignment vertical="center"/>
      <protection hidden="1"/>
    </xf>
    <xf numFmtId="0" fontId="28" fillId="0" borderId="57" xfId="0" applyFont="1" applyBorder="1" applyAlignment="1" applyProtection="1">
      <alignment vertical="center"/>
      <protection hidden="1"/>
    </xf>
    <xf numFmtId="0" fontId="28" fillId="0" borderId="30" xfId="0" applyFont="1" applyBorder="1" applyAlignment="1" applyProtection="1">
      <alignment vertical="center"/>
      <protection hidden="1"/>
    </xf>
    <xf numFmtId="0" fontId="28" fillId="0" borderId="31" xfId="0" applyFont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28" fillId="0" borderId="25" xfId="0" applyFont="1" applyBorder="1" applyAlignment="1" applyProtection="1">
      <alignment horizontal="right" vertical="center" shrinkToFit="1"/>
      <protection hidden="1"/>
    </xf>
    <xf numFmtId="0" fontId="28" fillId="0" borderId="25" xfId="0" applyFont="1" applyBorder="1" applyAlignment="1" applyProtection="1">
      <alignment vertical="center"/>
      <protection hidden="1" locked="0"/>
    </xf>
    <xf numFmtId="0" fontId="28" fillId="0" borderId="25" xfId="0" applyFont="1" applyBorder="1" applyAlignment="1" applyProtection="1">
      <alignment horizontal="center" vertical="center"/>
      <protection hidden="1" locked="0"/>
    </xf>
    <xf numFmtId="0" fontId="28" fillId="0" borderId="25" xfId="0" applyFont="1" applyBorder="1" applyAlignment="1" applyProtection="1">
      <alignment horizontal="right" vertical="center"/>
      <protection hidden="1"/>
    </xf>
    <xf numFmtId="0" fontId="27" fillId="24" borderId="24" xfId="0" applyFont="1" applyFill="1" applyBorder="1" applyAlignment="1" applyProtection="1">
      <alignment horizontal="center" vertical="center"/>
      <protection hidden="1" locked="0"/>
    </xf>
    <xf numFmtId="0" fontId="26" fillId="24" borderId="27" xfId="0" applyFont="1" applyFill="1" applyBorder="1" applyAlignment="1" applyProtection="1">
      <alignment horizontal="center" vertical="center"/>
      <protection hidden="1" locked="0"/>
    </xf>
    <xf numFmtId="0" fontId="31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172" fontId="0" fillId="0" borderId="0" xfId="0" applyNumberFormat="1" applyFont="1" applyAlignment="1" applyProtection="1">
      <alignment horizontal="center" vertical="center" shrinkToFit="1"/>
      <protection hidden="1"/>
    </xf>
    <xf numFmtId="0" fontId="23" fillId="0" borderId="63" xfId="0" applyFont="1" applyBorder="1" applyAlignment="1" applyProtection="1">
      <alignment horizontal="center" vertical="center"/>
      <protection hidden="1"/>
    </xf>
    <xf numFmtId="0" fontId="23" fillId="0" borderId="64" xfId="0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31" fillId="0" borderId="1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72" fontId="20" fillId="0" borderId="0" xfId="0" applyNumberFormat="1" applyFont="1" applyAlignment="1" applyProtection="1">
      <alignment horizontal="center" vertical="center"/>
      <protection hidden="1"/>
    </xf>
    <xf numFmtId="0" fontId="25" fillId="20" borderId="22" xfId="0" applyFont="1" applyFill="1" applyBorder="1" applyAlignment="1" applyProtection="1">
      <alignment horizontal="center" vertical="center"/>
      <protection hidden="1"/>
    </xf>
    <xf numFmtId="0" fontId="25" fillId="20" borderId="23" xfId="0" applyFont="1" applyFill="1" applyBorder="1" applyAlignment="1" applyProtection="1">
      <alignment horizontal="center" vertical="center"/>
      <protection hidden="1"/>
    </xf>
    <xf numFmtId="0" fontId="25" fillId="20" borderId="24" xfId="0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right" vertical="center"/>
      <protection hidden="1"/>
    </xf>
    <xf numFmtId="0" fontId="31" fillId="0" borderId="53" xfId="0" applyFont="1" applyBorder="1" applyAlignment="1" applyProtection="1">
      <alignment horizontal="right" vertical="center"/>
      <protection hidden="1"/>
    </xf>
    <xf numFmtId="0" fontId="20" fillId="20" borderId="34" xfId="0" applyFont="1" applyFill="1" applyBorder="1" applyAlignment="1" applyProtection="1">
      <alignment horizontal="center" vertical="center"/>
      <protection hidden="1"/>
    </xf>
    <xf numFmtId="0" fontId="26" fillId="17" borderId="26" xfId="0" applyFont="1" applyFill="1" applyBorder="1" applyAlignment="1" applyProtection="1">
      <alignment horizontal="center" vertical="center"/>
      <protection hidden="1" locked="0"/>
    </xf>
    <xf numFmtId="0" fontId="25" fillId="20" borderId="27" xfId="0" applyFont="1" applyFill="1" applyBorder="1" applyAlignment="1" applyProtection="1">
      <alignment horizontal="center" vertical="center"/>
      <protection hidden="1"/>
    </xf>
    <xf numFmtId="0" fontId="25" fillId="20" borderId="25" xfId="0" applyFont="1" applyFill="1" applyBorder="1" applyAlignment="1" applyProtection="1">
      <alignment horizontal="center" vertical="center"/>
      <protection hidden="1"/>
    </xf>
    <xf numFmtId="0" fontId="25" fillId="20" borderId="28" xfId="0" applyFont="1" applyFill="1" applyBorder="1" applyAlignment="1" applyProtection="1">
      <alignment horizontal="center" vertical="center"/>
      <protection hidden="1"/>
    </xf>
    <xf numFmtId="0" fontId="28" fillId="0" borderId="65" xfId="0" applyFont="1" applyBorder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28" fillId="0" borderId="53" xfId="0" applyFont="1" applyBorder="1" applyAlignment="1" applyProtection="1">
      <alignment horizontal="right" vertical="center"/>
      <protection hidden="1"/>
    </xf>
    <xf numFmtId="0" fontId="33" fillId="24" borderId="25" xfId="0" applyFont="1" applyFill="1" applyBorder="1" applyAlignment="1" applyProtection="1">
      <alignment horizontal="center" vertical="center" shrinkToFit="1"/>
      <protection locked="0"/>
    </xf>
    <xf numFmtId="49" fontId="28" fillId="20" borderId="19" xfId="0" applyNumberFormat="1" applyFont="1" applyFill="1" applyBorder="1" applyAlignment="1" applyProtection="1">
      <alignment horizontal="center" vertical="center" shrinkToFit="1"/>
      <protection hidden="1"/>
    </xf>
    <xf numFmtId="49" fontId="28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27" xfId="0" applyNumberFormat="1" applyFont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vertical="center"/>
      <protection hidden="1"/>
    </xf>
    <xf numFmtId="49" fontId="28" fillId="0" borderId="25" xfId="0" applyNumberFormat="1" applyFont="1" applyBorder="1" applyAlignment="1" applyProtection="1">
      <alignment horizontal="center" vertical="center"/>
      <protection hidden="1" locked="0"/>
    </xf>
    <xf numFmtId="49" fontId="34" fillId="0" borderId="25" xfId="0" applyNumberFormat="1" applyFont="1" applyBorder="1" applyAlignment="1" applyProtection="1">
      <alignment horizontal="center" vertical="center"/>
      <protection hidden="1"/>
    </xf>
    <xf numFmtId="49" fontId="34" fillId="0" borderId="28" xfId="0" applyNumberFormat="1" applyFont="1" applyBorder="1" applyAlignment="1" applyProtection="1">
      <alignment horizontal="center" vertical="center"/>
      <protection hidden="1"/>
    </xf>
    <xf numFmtId="49" fontId="28" fillId="0" borderId="29" xfId="0" applyNumberFormat="1" applyFont="1" applyBorder="1" applyAlignment="1" applyProtection="1">
      <alignment horizontal="center" vertical="center"/>
      <protection hidden="1" locked="0"/>
    </xf>
    <xf numFmtId="49" fontId="28" fillId="0" borderId="30" xfId="0" applyNumberFormat="1" applyFont="1" applyBorder="1" applyAlignment="1" applyProtection="1">
      <alignment horizontal="center" vertical="center"/>
      <protection hidden="1" locked="0"/>
    </xf>
    <xf numFmtId="0" fontId="26" fillId="20" borderId="66" xfId="0" applyFont="1" applyFill="1" applyBorder="1" applyAlignment="1" applyProtection="1">
      <alignment horizontal="center" vertical="center"/>
      <protection hidden="1"/>
    </xf>
    <xf numFmtId="0" fontId="26" fillId="20" borderId="35" xfId="0" applyFont="1" applyFill="1" applyBorder="1" applyAlignment="1" applyProtection="1">
      <alignment horizontal="center" vertical="center" wrapText="1"/>
      <protection hidden="1"/>
    </xf>
    <xf numFmtId="0" fontId="26" fillId="20" borderId="37" xfId="0" applyFont="1" applyFill="1" applyBorder="1" applyAlignment="1" applyProtection="1">
      <alignment horizontal="center" vertical="center" wrapText="1"/>
      <protection hidden="1"/>
    </xf>
    <xf numFmtId="0" fontId="28" fillId="0" borderId="26" xfId="0" applyFont="1" applyBorder="1" applyAlignment="1" applyProtection="1">
      <alignment horizontal="center" vertical="center"/>
      <protection hidden="1"/>
    </xf>
    <xf numFmtId="0" fontId="28" fillId="0" borderId="67" xfId="0" applyFont="1" applyBorder="1" applyAlignment="1" applyProtection="1">
      <alignment horizontal="center" vertical="center" wrapText="1"/>
      <protection hidden="1"/>
    </xf>
    <xf numFmtId="0" fontId="21" fillId="0" borderId="39" xfId="0" applyFont="1" applyBorder="1" applyAlignment="1" applyProtection="1">
      <alignment horizontal="center" vertical="center" wrapText="1"/>
      <protection hidden="1"/>
    </xf>
    <xf numFmtId="0" fontId="21" fillId="0" borderId="38" xfId="0" applyFont="1" applyBorder="1" applyAlignment="1" applyProtection="1">
      <alignment horizontal="center" vertical="center" wrapText="1"/>
      <protection hidden="1"/>
    </xf>
    <xf numFmtId="0" fontId="21" fillId="0" borderId="40" xfId="0" applyFont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 applyProtection="1">
      <alignment wrapText="1"/>
      <protection hidden="1"/>
    </xf>
    <xf numFmtId="0" fontId="26" fillId="0" borderId="44" xfId="0" applyFont="1" applyBorder="1" applyAlignment="1" applyProtection="1">
      <alignment horizontal="center" vertical="center" wrapText="1"/>
      <protection hidden="1"/>
    </xf>
    <xf numFmtId="0" fontId="33" fillId="24" borderId="25" xfId="0" applyFont="1" applyFill="1" applyBorder="1" applyAlignment="1" applyProtection="1">
      <alignment horizontal="center" vertical="center" shrinkToFit="1"/>
      <protection hidden="1"/>
    </xf>
    <xf numFmtId="0" fontId="28" fillId="0" borderId="49" xfId="0" applyFont="1" applyBorder="1" applyAlignment="1" applyProtection="1">
      <alignment horizontal="center" vertical="center"/>
      <protection locked="0"/>
    </xf>
    <xf numFmtId="0" fontId="20" fillId="20" borderId="22" xfId="0" applyFont="1" applyFill="1" applyBorder="1" applyAlignment="1" applyProtection="1">
      <alignment horizontal="center" vertical="center" wrapText="1"/>
      <protection hidden="1"/>
    </xf>
    <xf numFmtId="0" fontId="20" fillId="20" borderId="24" xfId="0" applyFont="1" applyFill="1" applyBorder="1" applyAlignment="1" applyProtection="1">
      <alignment horizontal="center" vertical="center" wrapText="1"/>
      <protection hidden="1"/>
    </xf>
    <xf numFmtId="0" fontId="26" fillId="26" borderId="47" xfId="0" applyFont="1" applyFill="1" applyBorder="1" applyAlignment="1" applyProtection="1">
      <alignment horizontal="center" vertical="center"/>
      <protection hidden="1" locked="0"/>
    </xf>
    <xf numFmtId="0" fontId="26" fillId="26" borderId="19" xfId="0" applyFont="1" applyFill="1" applyBorder="1" applyAlignment="1" applyProtection="1">
      <alignment horizontal="center" vertical="center"/>
      <protection hidden="1" locked="0"/>
    </xf>
    <xf numFmtId="0" fontId="27" fillId="24" borderId="19" xfId="0" applyFont="1" applyFill="1" applyBorder="1" applyAlignment="1" applyProtection="1">
      <alignment horizontal="center" vertical="center"/>
      <protection hidden="1" locked="0"/>
    </xf>
    <xf numFmtId="0" fontId="26" fillId="24" borderId="19" xfId="0" applyFont="1" applyFill="1" applyBorder="1" applyAlignment="1" applyProtection="1">
      <alignment horizontal="center" vertical="center"/>
      <protection hidden="1" locked="0"/>
    </xf>
    <xf numFmtId="0" fontId="27" fillId="24" borderId="48" xfId="0" applyFont="1" applyFill="1" applyBorder="1" applyAlignment="1" applyProtection="1">
      <alignment horizontal="center" vertical="center"/>
      <protection hidden="1" locked="0"/>
    </xf>
    <xf numFmtId="0" fontId="28" fillId="0" borderId="0" xfId="0" applyFont="1" applyBorder="1" applyAlignment="1" applyProtection="1">
      <alignment horizontal="center" vertical="center"/>
      <protection hidden="1"/>
    </xf>
    <xf numFmtId="0" fontId="20" fillId="20" borderId="54" xfId="0" applyFont="1" applyFill="1" applyBorder="1" applyAlignment="1" applyProtection="1">
      <alignment horizontal="center" vertical="center"/>
      <protection hidden="1"/>
    </xf>
    <xf numFmtId="0" fontId="20" fillId="20" borderId="28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8" fillId="0" borderId="26" xfId="0" applyFont="1" applyBorder="1" applyAlignment="1" applyProtection="1">
      <alignment horizontal="center" vertical="center"/>
      <protection locked="0"/>
    </xf>
    <xf numFmtId="0" fontId="28" fillId="1" borderId="34" xfId="0" applyFont="1" applyFill="1" applyBorder="1" applyAlignment="1" applyProtection="1">
      <alignment horizontal="center" vertical="center"/>
      <protection hidden="1"/>
    </xf>
    <xf numFmtId="0" fontId="20" fillId="20" borderId="47" xfId="0" applyFont="1" applyFill="1" applyBorder="1" applyAlignment="1" applyProtection="1">
      <alignment horizontal="center" vertical="center" wrapText="1"/>
      <protection hidden="1"/>
    </xf>
    <xf numFmtId="0" fontId="28" fillId="1" borderId="28" xfId="0" applyFont="1" applyFill="1" applyBorder="1" applyAlignment="1" applyProtection="1">
      <alignment horizontal="center" vertical="center"/>
      <protection hidden="1"/>
    </xf>
    <xf numFmtId="0" fontId="26" fillId="24" borderId="30" xfId="0" applyFont="1" applyFill="1" applyBorder="1" applyAlignment="1" applyProtection="1">
      <alignment horizontal="center" vertical="center"/>
      <protection hidden="1" locked="0"/>
    </xf>
    <xf numFmtId="0" fontId="26" fillId="0" borderId="31" xfId="0" applyFont="1" applyBorder="1" applyAlignment="1" applyProtection="1">
      <alignment vertical="center"/>
      <protection hidden="1"/>
    </xf>
    <xf numFmtId="0" fontId="20" fillId="20" borderId="59" xfId="0" applyFont="1" applyFill="1" applyBorder="1" applyAlignment="1" applyProtection="1">
      <alignment horizontal="center" vertical="center"/>
      <protection hidden="1"/>
    </xf>
    <xf numFmtId="0" fontId="20" fillId="20" borderId="58" xfId="0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28" fillId="0" borderId="42" xfId="0" applyFont="1" applyFill="1" applyBorder="1" applyAlignment="1" applyProtection="1">
      <alignment horizontal="center" vertical="center" wrapText="1"/>
      <protection hidden="1"/>
    </xf>
    <xf numFmtId="0" fontId="28" fillId="0" borderId="56" xfId="0" applyFont="1" applyBorder="1" applyAlignment="1" applyProtection="1">
      <alignment horizontal="center" vertical="center"/>
      <protection hidden="1"/>
    </xf>
    <xf numFmtId="0" fontId="28" fillId="0" borderId="68" xfId="0" applyFont="1" applyFill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center" vertical="center"/>
      <protection locked="0"/>
    </xf>
    <xf numFmtId="0" fontId="28" fillId="0" borderId="69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28" fillId="1" borderId="58" xfId="0" applyFont="1" applyFill="1" applyBorder="1" applyAlignment="1" applyProtection="1">
      <alignment horizontal="center" vertical="center"/>
      <protection hidden="1"/>
    </xf>
    <xf numFmtId="0" fontId="20" fillId="20" borderId="64" xfId="0" applyFont="1" applyFill="1" applyBorder="1" applyAlignment="1" applyProtection="1">
      <alignment horizontal="center" vertical="center" wrapText="1"/>
      <protection hidden="1"/>
    </xf>
    <xf numFmtId="0" fontId="20" fillId="20" borderId="7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vertical="center"/>
      <protection hidden="1" locked="0"/>
    </xf>
    <xf numFmtId="0" fontId="28" fillId="0" borderId="61" xfId="0" applyFont="1" applyBorder="1" applyAlignment="1" applyProtection="1">
      <alignment horizontal="center" vertical="center"/>
      <protection hidden="1"/>
    </xf>
    <xf numFmtId="0" fontId="28" fillId="0" borderId="10" xfId="0" applyFont="1" applyBorder="1" applyAlignment="1" applyProtection="1">
      <alignment horizontal="center" vertical="center"/>
      <protection hidden="1"/>
    </xf>
    <xf numFmtId="0" fontId="28" fillId="1" borderId="31" xfId="0" applyFont="1" applyFill="1" applyBorder="1" applyAlignment="1" applyProtection="1">
      <alignment horizontal="center" vertical="center"/>
      <protection hidden="1"/>
    </xf>
    <xf numFmtId="0" fontId="28" fillId="0" borderId="25" xfId="0" applyFont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0" fontId="24" fillId="0" borderId="17" xfId="0" applyFont="1" applyBorder="1" applyAlignment="1" applyProtection="1">
      <alignment horizontal="center" vertical="center"/>
      <protection hidden="1"/>
    </xf>
    <xf numFmtId="0" fontId="24" fillId="0" borderId="18" xfId="0" applyFont="1" applyBorder="1" applyAlignment="1" applyProtection="1">
      <alignment horizontal="center" vertical="center"/>
      <protection hidden="1"/>
    </xf>
    <xf numFmtId="0" fontId="24" fillId="0" borderId="20" xfId="0" applyFont="1" applyBorder="1" applyAlignment="1" applyProtection="1">
      <alignment horizontal="center" vertical="center"/>
      <protection hidden="1"/>
    </xf>
    <xf numFmtId="0" fontId="24" fillId="0" borderId="21" xfId="0" applyFont="1" applyBorder="1" applyAlignment="1" applyProtection="1">
      <alignment horizontal="center" vertical="center"/>
      <protection hidden="1"/>
    </xf>
    <xf numFmtId="0" fontId="26" fillId="26" borderId="23" xfId="0" applyFont="1" applyFill="1" applyBorder="1" applyAlignment="1" applyProtection="1">
      <alignment horizontal="center" vertical="center"/>
      <protection hidden="1" locked="0"/>
    </xf>
    <xf numFmtId="0" fontId="26" fillId="24" borderId="24" xfId="0" applyFont="1" applyFill="1" applyBorder="1" applyAlignment="1" applyProtection="1">
      <alignment horizontal="center" vertical="center"/>
      <protection hidden="1" locked="0"/>
    </xf>
    <xf numFmtId="0" fontId="26" fillId="24" borderId="28" xfId="0" applyFont="1" applyFill="1" applyBorder="1" applyAlignment="1" applyProtection="1">
      <alignment horizontal="center" vertical="center"/>
      <protection hidden="1" locked="0"/>
    </xf>
    <xf numFmtId="0" fontId="26" fillId="26" borderId="22" xfId="0" applyFont="1" applyFill="1" applyBorder="1" applyAlignment="1" applyProtection="1">
      <alignment horizontal="center" vertical="center"/>
      <protection hidden="1" locked="0"/>
    </xf>
    <xf numFmtId="0" fontId="26" fillId="24" borderId="23" xfId="0" applyFont="1" applyFill="1" applyBorder="1" applyAlignment="1" applyProtection="1">
      <alignment horizontal="center" vertical="center"/>
      <protection hidden="1" locked="0"/>
    </xf>
    <xf numFmtId="0" fontId="26" fillId="24" borderId="31" xfId="0" applyFont="1" applyFill="1" applyBorder="1" applyAlignment="1" applyProtection="1">
      <alignment horizontal="center" vertical="center"/>
      <protection hidden="1" locked="0"/>
    </xf>
    <xf numFmtId="0" fontId="35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28" fillId="0" borderId="14" xfId="0" applyFont="1" applyBorder="1" applyAlignment="1" applyProtection="1">
      <alignment horizontal="center" vertical="center"/>
      <protection hidden="1"/>
    </xf>
    <xf numFmtId="0" fontId="28" fillId="0" borderId="15" xfId="0" applyFont="1" applyBorder="1" applyAlignment="1" applyProtection="1">
      <alignment horizontal="center" vertical="center"/>
      <protection hidden="1"/>
    </xf>
    <xf numFmtId="0" fontId="28" fillId="0" borderId="19" xfId="0" applyFont="1" applyBorder="1" applyAlignment="1" applyProtection="1">
      <alignment horizontal="center" vertical="center"/>
      <protection hidden="1"/>
    </xf>
    <xf numFmtId="0" fontId="28" fillId="0" borderId="10" xfId="0" applyFont="1" applyBorder="1" applyAlignment="1" applyProtection="1">
      <alignment horizontal="center" vertical="center"/>
      <protection hidden="1"/>
    </xf>
    <xf numFmtId="0" fontId="20" fillId="20" borderId="25" xfId="0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6" fillId="20" borderId="25" xfId="0" applyFont="1" applyFill="1" applyBorder="1" applyAlignment="1" applyProtection="1">
      <alignment horizontal="center" vertical="center" wrapText="1"/>
      <protection hidden="1"/>
    </xf>
    <xf numFmtId="0" fontId="28" fillId="0" borderId="67" xfId="0" applyFont="1" applyBorder="1" applyAlignment="1" applyProtection="1">
      <alignment horizontal="center" vertical="center"/>
      <protection hidden="1"/>
    </xf>
    <xf numFmtId="0" fontId="28" fillId="0" borderId="43" xfId="0" applyFont="1" applyBorder="1" applyAlignment="1" applyProtection="1">
      <alignment horizontal="center" vertical="center"/>
      <protection hidden="1"/>
    </xf>
    <xf numFmtId="0" fontId="26" fillId="20" borderId="71" xfId="0" applyFont="1" applyFill="1" applyBorder="1" applyAlignment="1" applyProtection="1">
      <alignment horizontal="center" vertical="center"/>
      <protection hidden="1"/>
    </xf>
    <xf numFmtId="0" fontId="28" fillId="0" borderId="50" xfId="0" applyFont="1" applyFill="1" applyBorder="1" applyAlignment="1" applyProtection="1">
      <alignment horizontal="center" vertical="center"/>
      <protection locked="0"/>
    </xf>
    <xf numFmtId="0" fontId="26" fillId="20" borderId="47" xfId="0" applyFont="1" applyFill="1" applyBorder="1" applyAlignment="1" applyProtection="1">
      <alignment horizontal="center" vertical="center" wrapText="1"/>
      <protection hidden="1"/>
    </xf>
    <xf numFmtId="0" fontId="26" fillId="20" borderId="48" xfId="0" applyFont="1" applyFill="1" applyBorder="1" applyAlignment="1" applyProtection="1">
      <alignment horizontal="center" vertical="center" wrapText="1"/>
      <protection hidden="1"/>
    </xf>
    <xf numFmtId="0" fontId="28" fillId="0" borderId="34" xfId="0" applyFont="1" applyFill="1" applyBorder="1" applyAlignment="1" applyProtection="1">
      <alignment horizontal="center" vertical="center"/>
      <protection locked="0"/>
    </xf>
    <xf numFmtId="0" fontId="26" fillId="20" borderId="27" xfId="0" applyFont="1" applyFill="1" applyBorder="1" applyAlignment="1" applyProtection="1">
      <alignment horizontal="center" vertical="center" wrapText="1"/>
      <protection hidden="1"/>
    </xf>
    <xf numFmtId="0" fontId="26" fillId="20" borderId="28" xfId="0" applyFont="1" applyFill="1" applyBorder="1" applyAlignment="1" applyProtection="1">
      <alignment horizontal="center" vertical="center" wrapText="1"/>
      <protection hidden="1"/>
    </xf>
    <xf numFmtId="0" fontId="28" fillId="24" borderId="67" xfId="0" applyFont="1" applyFill="1" applyBorder="1" applyAlignment="1" applyProtection="1">
      <alignment horizontal="center" vertical="center"/>
      <protection hidden="1"/>
    </xf>
    <xf numFmtId="0" fontId="28" fillId="0" borderId="58" xfId="0" applyFont="1" applyFill="1" applyBorder="1" applyAlignment="1" applyProtection="1">
      <alignment horizontal="center" vertical="center"/>
      <protection locked="0"/>
    </xf>
    <xf numFmtId="0" fontId="26" fillId="20" borderId="29" xfId="0" applyFont="1" applyFill="1" applyBorder="1" applyAlignment="1" applyProtection="1">
      <alignment horizontal="center" vertical="center" wrapText="1"/>
      <protection hidden="1"/>
    </xf>
    <xf numFmtId="0" fontId="26" fillId="20" borderId="31" xfId="0" applyFont="1" applyFill="1" applyBorder="1" applyAlignment="1" applyProtection="1">
      <alignment horizontal="center" vertical="center" wrapText="1"/>
      <protection hidden="1"/>
    </xf>
    <xf numFmtId="0" fontId="26" fillId="24" borderId="22" xfId="0" applyFont="1" applyFill="1" applyBorder="1" applyAlignment="1" applyProtection="1">
      <alignment horizontal="center" vertical="center"/>
      <protection hidden="1" locked="0"/>
    </xf>
    <xf numFmtId="0" fontId="26" fillId="26" borderId="48" xfId="0" applyFont="1" applyFill="1" applyBorder="1" applyAlignment="1" applyProtection="1">
      <alignment horizontal="center" vertical="center"/>
      <protection hidden="1" locked="0"/>
    </xf>
    <xf numFmtId="0" fontId="26" fillId="26" borderId="30" xfId="0" applyFont="1" applyFill="1" applyBorder="1" applyAlignment="1" applyProtection="1">
      <alignment horizontal="center" vertical="center"/>
      <protection hidden="1" locked="0"/>
    </xf>
    <xf numFmtId="0" fontId="32" fillId="0" borderId="0" xfId="0" applyFont="1" applyAlignment="1" applyProtection="1">
      <alignment horizontal="center" vertical="center" shrinkToFit="1"/>
      <protection hidden="1"/>
    </xf>
    <xf numFmtId="0" fontId="29" fillId="0" borderId="34" xfId="0" applyFont="1" applyBorder="1" applyAlignment="1" applyProtection="1">
      <alignment horizontal="center" vertical="center" shrinkToFit="1"/>
      <protection hidden="1"/>
    </xf>
    <xf numFmtId="49" fontId="28" fillId="0" borderId="26" xfId="0" applyNumberFormat="1" applyFont="1" applyFill="1" applyBorder="1" applyAlignment="1" applyProtection="1">
      <alignment horizontal="center" vertical="center"/>
      <protection locked="0"/>
    </xf>
    <xf numFmtId="49" fontId="28" fillId="20" borderId="26" xfId="0" applyNumberFormat="1" applyFont="1" applyFill="1" applyBorder="1" applyAlignment="1" applyProtection="1">
      <alignment horizontal="center" vertical="center"/>
      <protection hidden="1"/>
    </xf>
    <xf numFmtId="49" fontId="34" fillId="20" borderId="26" xfId="0" applyNumberFormat="1" applyFont="1" applyFill="1" applyBorder="1" applyAlignment="1" applyProtection="1">
      <alignment horizontal="center" vertical="center"/>
      <protection hidden="1"/>
    </xf>
    <xf numFmtId="49" fontId="34" fillId="20" borderId="25" xfId="0" applyNumberFormat="1" applyFont="1" applyFill="1" applyBorder="1" applyAlignment="1" applyProtection="1">
      <alignment horizontal="center" vertical="center"/>
      <protection hidden="1"/>
    </xf>
    <xf numFmtId="49" fontId="34" fillId="0" borderId="25" xfId="0" applyNumberFormat="1" applyFont="1" applyFill="1" applyBorder="1" applyAlignment="1" applyProtection="1">
      <alignment horizontal="center" vertical="center"/>
      <protection locked="0"/>
    </xf>
    <xf numFmtId="0" fontId="28" fillId="0" borderId="33" xfId="0" applyFont="1" applyBorder="1" applyAlignment="1" applyProtection="1">
      <alignment horizontal="center" vertical="center"/>
      <protection hidden="1"/>
    </xf>
    <xf numFmtId="0" fontId="18" fillId="0" borderId="35" xfId="0" applyFont="1" applyBorder="1" applyAlignment="1" applyProtection="1">
      <alignment horizontal="center" vertical="center" wrapText="1"/>
      <protection hidden="1"/>
    </xf>
    <xf numFmtId="0" fontId="18" fillId="0" borderId="36" xfId="0" applyFont="1" applyBorder="1" applyAlignment="1" applyProtection="1">
      <alignment horizontal="center" vertical="center" wrapText="1"/>
      <protection hidden="1"/>
    </xf>
    <xf numFmtId="0" fontId="18" fillId="0" borderId="37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vertical="center" wrapText="1"/>
      <protection hidden="1"/>
    </xf>
    <xf numFmtId="0" fontId="28" fillId="0" borderId="44" xfId="0" applyFont="1" applyBorder="1" applyAlignment="1" applyProtection="1">
      <alignment vertical="center" wrapText="1"/>
      <protection hidden="1"/>
    </xf>
    <xf numFmtId="0" fontId="28" fillId="0" borderId="27" xfId="0" applyFont="1" applyBorder="1" applyAlignment="1" applyProtection="1">
      <alignment horizontal="center" vertical="center"/>
      <protection hidden="1"/>
    </xf>
    <xf numFmtId="0" fontId="27" fillId="24" borderId="47" xfId="0" applyFont="1" applyFill="1" applyBorder="1" applyAlignment="1" applyProtection="1">
      <alignment horizontal="center" vertical="center"/>
      <protection hidden="1" locked="0"/>
    </xf>
    <xf numFmtId="0" fontId="20" fillId="20" borderId="27" xfId="0" applyFont="1" applyFill="1" applyBorder="1" applyAlignment="1" applyProtection="1">
      <alignment horizontal="center" vertical="center" wrapText="1"/>
      <protection hidden="1"/>
    </xf>
    <xf numFmtId="0" fontId="25" fillId="20" borderId="29" xfId="0" applyFont="1" applyFill="1" applyBorder="1" applyAlignment="1" applyProtection="1">
      <alignment horizontal="center" vertical="center"/>
      <protection hidden="1"/>
    </xf>
    <xf numFmtId="0" fontId="25" fillId="20" borderId="30" xfId="0" applyFont="1" applyFill="1" applyBorder="1" applyAlignment="1" applyProtection="1">
      <alignment horizontal="center" vertical="center"/>
      <protection hidden="1"/>
    </xf>
    <xf numFmtId="0" fontId="25" fillId="20" borderId="31" xfId="0" applyFont="1" applyFill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8" fillId="0" borderId="72" xfId="0" applyFont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 hidden="1"/>
    </xf>
    <xf numFmtId="0" fontId="20" fillId="20" borderId="29" xfId="0" applyFont="1" applyFill="1" applyBorder="1" applyAlignment="1" applyProtection="1">
      <alignment horizontal="center" vertical="center" wrapText="1"/>
      <protection hidden="1"/>
    </xf>
    <xf numFmtId="0" fontId="26" fillId="0" borderId="10" xfId="0" applyFont="1" applyFill="1" applyBorder="1" applyAlignment="1" applyProtection="1">
      <alignment vertical="center"/>
      <protection hidden="1"/>
    </xf>
    <xf numFmtId="0" fontId="26" fillId="24" borderId="29" xfId="0" applyFon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 vertical="center" shrinkToFit="1"/>
      <protection hidden="1"/>
    </xf>
    <xf numFmtId="49" fontId="22" fillId="0" borderId="11" xfId="0" applyNumberFormat="1" applyFont="1" applyBorder="1" applyAlignment="1" applyProtection="1">
      <alignment horizontal="center" vertical="center" shrinkToFit="1"/>
      <protection hidden="1"/>
    </xf>
    <xf numFmtId="49" fontId="37" fillId="0" borderId="11" xfId="0" applyNumberFormat="1" applyFont="1" applyBorder="1" applyAlignment="1" applyProtection="1">
      <alignment horizontal="center" vertical="center" shrinkToFit="1"/>
      <protection hidden="1"/>
    </xf>
    <xf numFmtId="0" fontId="31" fillId="0" borderId="0" xfId="0" applyFont="1" applyAlignment="1" applyProtection="1">
      <alignment horizontal="center" vertical="center" shrinkToFi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31" fillId="0" borderId="65" xfId="0" applyFont="1" applyBorder="1" applyAlignment="1" applyProtection="1">
      <alignment horizontal="right" vertical="center"/>
      <protection hidden="1"/>
    </xf>
    <xf numFmtId="49" fontId="28" fillId="0" borderId="25" xfId="0" applyNumberFormat="1" applyFont="1" applyFill="1" applyBorder="1" applyAlignment="1" applyProtection="1">
      <alignment horizontal="center" vertical="center" shrinkToFit="1"/>
      <protection hidden="1"/>
    </xf>
    <xf numFmtId="49" fontId="34" fillId="0" borderId="30" xfId="0" applyNumberFormat="1" applyFont="1" applyBorder="1" applyAlignment="1" applyProtection="1">
      <alignment horizontal="center" vertical="center"/>
      <protection hidden="1"/>
    </xf>
    <xf numFmtId="49" fontId="34" fillId="0" borderId="31" xfId="0" applyNumberFormat="1" applyFont="1" applyBorder="1" applyAlignment="1" applyProtection="1">
      <alignment horizontal="center" vertical="center"/>
      <protection hidden="1"/>
    </xf>
    <xf numFmtId="0" fontId="28" fillId="0" borderId="32" xfId="0" applyFont="1" applyBorder="1" applyAlignment="1" applyProtection="1">
      <alignment horizontal="center" shrinkToFit="1"/>
      <protection hidden="1"/>
    </xf>
    <xf numFmtId="0" fontId="28" fillId="0" borderId="32" xfId="0" applyFont="1" applyBorder="1" applyAlignment="1" applyProtection="1">
      <alignment shrinkToFit="1"/>
      <protection hidden="1"/>
    </xf>
    <xf numFmtId="0" fontId="26" fillId="20" borderId="73" xfId="0" applyFont="1" applyFill="1" applyBorder="1" applyAlignment="1" applyProtection="1">
      <alignment horizontal="center" vertical="center" wrapText="1"/>
      <protection hidden="1"/>
    </xf>
    <xf numFmtId="0" fontId="26" fillId="20" borderId="45" xfId="0" applyFont="1" applyFill="1" applyBorder="1" applyAlignment="1" applyProtection="1">
      <alignment horizontal="center" vertical="center" wrapText="1"/>
      <protection hidden="1"/>
    </xf>
    <xf numFmtId="0" fontId="28" fillId="27" borderId="72" xfId="0" applyFont="1" applyFill="1" applyBorder="1" applyAlignment="1" applyProtection="1">
      <alignment horizontal="center" vertical="center" wrapText="1"/>
      <protection hidden="1"/>
    </xf>
    <xf numFmtId="0" fontId="28" fillId="27" borderId="33" xfId="0" applyFont="1" applyFill="1" applyBorder="1" applyAlignment="1" applyProtection="1">
      <alignment horizontal="center" vertical="center" wrapText="1"/>
      <protection hidden="1"/>
    </xf>
    <xf numFmtId="0" fontId="28" fillId="27" borderId="69" xfId="0" applyFont="1" applyFill="1" applyBorder="1" applyAlignment="1" applyProtection="1">
      <alignment horizontal="center" vertical="center" wrapText="1"/>
      <protection hidden="1"/>
    </xf>
    <xf numFmtId="0" fontId="18" fillId="27" borderId="73" xfId="0" applyFont="1" applyFill="1" applyBorder="1" applyAlignment="1" applyProtection="1">
      <alignment horizontal="center" vertical="center" wrapText="1"/>
      <protection hidden="1"/>
    </xf>
    <xf numFmtId="0" fontId="18" fillId="27" borderId="44" xfId="0" applyFont="1" applyFill="1" applyBorder="1" applyAlignment="1" applyProtection="1">
      <alignment horizontal="center" vertical="center" wrapText="1"/>
      <protection hidden="1"/>
    </xf>
    <xf numFmtId="0" fontId="18" fillId="27" borderId="74" xfId="0" applyFont="1" applyFill="1" applyBorder="1" applyAlignment="1" applyProtection="1">
      <alignment horizontal="center" vertical="center" wrapText="1"/>
      <protection hidden="1"/>
    </xf>
    <xf numFmtId="0" fontId="31" fillId="0" borderId="44" xfId="0" applyFont="1" applyBorder="1" applyAlignment="1" applyProtection="1">
      <alignment vertical="center"/>
      <protection hidden="1"/>
    </xf>
    <xf numFmtId="0" fontId="28" fillId="0" borderId="47" xfId="0" applyFont="1" applyBorder="1" applyAlignment="1" applyProtection="1">
      <alignment horizontal="center" vertical="center"/>
      <protection locked="0"/>
    </xf>
    <xf numFmtId="0" fontId="26" fillId="20" borderId="22" xfId="0" applyFont="1" applyFill="1" applyBorder="1" applyAlignment="1" applyProtection="1">
      <alignment horizontal="center" vertical="center" wrapText="1"/>
      <protection hidden="1"/>
    </xf>
    <xf numFmtId="0" fontId="26" fillId="20" borderId="24" xfId="0" applyFont="1" applyFill="1" applyBorder="1" applyAlignment="1" applyProtection="1">
      <alignment horizontal="center" vertical="center" wrapText="1"/>
      <protection hidden="1"/>
    </xf>
    <xf numFmtId="0" fontId="31" fillId="20" borderId="27" xfId="0" applyFont="1" applyFill="1" applyBorder="1" applyAlignment="1" applyProtection="1">
      <alignment horizontal="center" vertical="center"/>
      <protection hidden="1"/>
    </xf>
    <xf numFmtId="0" fontId="31" fillId="20" borderId="25" xfId="0" applyFont="1" applyFill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vertical="center"/>
      <protection hidden="1"/>
    </xf>
    <xf numFmtId="0" fontId="28" fillId="0" borderId="27" xfId="0" applyFont="1" applyBorder="1" applyAlignment="1" applyProtection="1">
      <alignment horizontal="center" vertical="center"/>
      <protection locked="0"/>
    </xf>
    <xf numFmtId="0" fontId="28" fillId="1" borderId="34" xfId="0" applyFont="1" applyFill="1" applyBorder="1" applyAlignment="1" applyProtection="1">
      <alignment horizontal="center" vertical="center"/>
      <protection locked="0"/>
    </xf>
    <xf numFmtId="0" fontId="31" fillId="0" borderId="56" xfId="0" applyFont="1" applyBorder="1" applyAlignment="1" applyProtection="1">
      <alignment vertical="center"/>
      <protection hidden="1"/>
    </xf>
    <xf numFmtId="0" fontId="28" fillId="1" borderId="28" xfId="0" applyFont="1" applyFill="1" applyBorder="1" applyAlignment="1" applyProtection="1">
      <alignment horizontal="center" vertical="center"/>
      <protection locked="0"/>
    </xf>
    <xf numFmtId="0" fontId="28" fillId="0" borderId="29" xfId="0" applyFont="1" applyBorder="1" applyAlignment="1" applyProtection="1">
      <alignment horizontal="center" vertical="center"/>
      <protection locked="0"/>
    </xf>
    <xf numFmtId="0" fontId="28" fillId="1" borderId="58" xfId="0" applyFont="1" applyFill="1" applyBorder="1" applyAlignment="1" applyProtection="1">
      <alignment horizontal="center" vertical="center"/>
      <protection locked="0"/>
    </xf>
    <xf numFmtId="0" fontId="31" fillId="0" borderId="61" xfId="0" applyFont="1" applyBorder="1" applyAlignment="1" applyProtection="1">
      <alignment vertical="center"/>
      <protection hidden="1"/>
    </xf>
    <xf numFmtId="0" fontId="31" fillId="0" borderId="10" xfId="0" applyFont="1" applyBorder="1" applyAlignment="1" applyProtection="1">
      <alignment vertical="center"/>
      <protection hidden="1"/>
    </xf>
    <xf numFmtId="0" fontId="28" fillId="1" borderId="31" xfId="0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 shrinkToFit="1"/>
      <protection hidden="1"/>
    </xf>
    <xf numFmtId="0" fontId="31" fillId="0" borderId="25" xfId="0" applyFont="1" applyBorder="1" applyAlignment="1" applyProtection="1">
      <alignment vertical="center"/>
      <protection hidden="1" locked="0"/>
    </xf>
    <xf numFmtId="0" fontId="26" fillId="26" borderId="27" xfId="0" applyFont="1" applyFill="1" applyBorder="1" applyAlignment="1" applyProtection="1">
      <alignment horizontal="center" vertical="center"/>
      <protection hidden="1" locked="0"/>
    </xf>
    <xf numFmtId="0" fontId="26" fillId="26" borderId="31" xfId="0" applyFont="1" applyFill="1" applyBorder="1" applyAlignment="1" applyProtection="1">
      <alignment horizontal="center" vertical="center"/>
      <protection hidden="1" locked="0"/>
    </xf>
    <xf numFmtId="0" fontId="26" fillId="24" borderId="48" xfId="0" applyFont="1" applyFill="1" applyBorder="1" applyAlignment="1" applyProtection="1">
      <alignment horizontal="center" vertical="center"/>
      <protection hidden="1"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66675</xdr:colOff>
      <xdr:row>0</xdr:row>
      <xdr:rowOff>66675</xdr:rowOff>
    </xdr:from>
    <xdr:to>
      <xdr:col>61</xdr:col>
      <xdr:colOff>552450</xdr:colOff>
      <xdr:row>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666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76200</xdr:colOff>
      <xdr:row>0</xdr:row>
      <xdr:rowOff>85725</xdr:rowOff>
    </xdr:from>
    <xdr:to>
      <xdr:col>61</xdr:col>
      <xdr:colOff>561975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857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66675</xdr:colOff>
      <xdr:row>0</xdr:row>
      <xdr:rowOff>66675</xdr:rowOff>
    </xdr:from>
    <xdr:to>
      <xdr:col>61</xdr:col>
      <xdr:colOff>552450</xdr:colOff>
      <xdr:row>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666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66675</xdr:colOff>
      <xdr:row>0</xdr:row>
      <xdr:rowOff>66675</xdr:rowOff>
    </xdr:from>
    <xdr:to>
      <xdr:col>61</xdr:col>
      <xdr:colOff>552450</xdr:colOff>
      <xdr:row>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63325" y="666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104775</xdr:colOff>
      <xdr:row>0</xdr:row>
      <xdr:rowOff>28575</xdr:rowOff>
    </xdr:from>
    <xdr:to>
      <xdr:col>61</xdr:col>
      <xdr:colOff>590550</xdr:colOff>
      <xdr:row>3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285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104775</xdr:colOff>
      <xdr:row>0</xdr:row>
      <xdr:rowOff>28575</xdr:rowOff>
    </xdr:from>
    <xdr:to>
      <xdr:col>61</xdr:col>
      <xdr:colOff>590550</xdr:colOff>
      <xdr:row>3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82375" y="285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104775</xdr:colOff>
      <xdr:row>0</xdr:row>
      <xdr:rowOff>28575</xdr:rowOff>
    </xdr:from>
    <xdr:to>
      <xdr:col>61</xdr:col>
      <xdr:colOff>590550</xdr:colOff>
      <xdr:row>3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53875" y="285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104775</xdr:colOff>
      <xdr:row>0</xdr:row>
      <xdr:rowOff>28575</xdr:rowOff>
    </xdr:from>
    <xdr:to>
      <xdr:col>61</xdr:col>
      <xdr:colOff>590550</xdr:colOff>
      <xdr:row>3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285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104775</xdr:colOff>
      <xdr:row>0</xdr:row>
      <xdr:rowOff>28575</xdr:rowOff>
    </xdr:from>
    <xdr:to>
      <xdr:col>61</xdr:col>
      <xdr:colOff>590550</xdr:colOff>
      <xdr:row>3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285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95250</xdr:colOff>
      <xdr:row>0</xdr:row>
      <xdr:rowOff>76200</xdr:rowOff>
    </xdr:from>
    <xdr:to>
      <xdr:col>61</xdr:col>
      <xdr:colOff>590550</xdr:colOff>
      <xdr:row>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7620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66675</xdr:colOff>
      <xdr:row>0</xdr:row>
      <xdr:rowOff>66675</xdr:rowOff>
    </xdr:from>
    <xdr:to>
      <xdr:col>61</xdr:col>
      <xdr:colOff>552450</xdr:colOff>
      <xdr:row>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96825" y="666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66675</xdr:colOff>
      <xdr:row>0</xdr:row>
      <xdr:rowOff>66675</xdr:rowOff>
    </xdr:from>
    <xdr:to>
      <xdr:col>61</xdr:col>
      <xdr:colOff>552450</xdr:colOff>
      <xdr:row>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0025" y="666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66675</xdr:colOff>
      <xdr:row>0</xdr:row>
      <xdr:rowOff>66675</xdr:rowOff>
    </xdr:from>
    <xdr:to>
      <xdr:col>61</xdr:col>
      <xdr:colOff>552450</xdr:colOff>
      <xdr:row>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666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104775</xdr:colOff>
      <xdr:row>0</xdr:row>
      <xdr:rowOff>28575</xdr:rowOff>
    </xdr:from>
    <xdr:to>
      <xdr:col>61</xdr:col>
      <xdr:colOff>590550</xdr:colOff>
      <xdr:row>3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285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104775</xdr:colOff>
      <xdr:row>0</xdr:row>
      <xdr:rowOff>28575</xdr:rowOff>
    </xdr:from>
    <xdr:to>
      <xdr:col>61</xdr:col>
      <xdr:colOff>590550</xdr:colOff>
      <xdr:row>3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285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66675</xdr:colOff>
      <xdr:row>0</xdr:row>
      <xdr:rowOff>66675</xdr:rowOff>
    </xdr:from>
    <xdr:to>
      <xdr:col>61</xdr:col>
      <xdr:colOff>552450</xdr:colOff>
      <xdr:row>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63325" y="666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76200</xdr:colOff>
      <xdr:row>0</xdr:row>
      <xdr:rowOff>85725</xdr:rowOff>
    </xdr:from>
    <xdr:to>
      <xdr:col>61</xdr:col>
      <xdr:colOff>561975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857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66675</xdr:colOff>
      <xdr:row>0</xdr:row>
      <xdr:rowOff>66675</xdr:rowOff>
    </xdr:from>
    <xdr:to>
      <xdr:col>61</xdr:col>
      <xdr:colOff>552450</xdr:colOff>
      <xdr:row>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96725" y="666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66675</xdr:colOff>
      <xdr:row>0</xdr:row>
      <xdr:rowOff>66675</xdr:rowOff>
    </xdr:from>
    <xdr:to>
      <xdr:col>61</xdr:col>
      <xdr:colOff>552450</xdr:colOff>
      <xdr:row>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666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104775</xdr:colOff>
      <xdr:row>0</xdr:row>
      <xdr:rowOff>28575</xdr:rowOff>
    </xdr:from>
    <xdr:to>
      <xdr:col>61</xdr:col>
      <xdr:colOff>590550</xdr:colOff>
      <xdr:row>3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53875" y="285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104775</xdr:colOff>
      <xdr:row>0</xdr:row>
      <xdr:rowOff>28575</xdr:rowOff>
    </xdr:from>
    <xdr:to>
      <xdr:col>61</xdr:col>
      <xdr:colOff>590550</xdr:colOff>
      <xdr:row>3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53875" y="285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66675</xdr:colOff>
      <xdr:row>0</xdr:row>
      <xdr:rowOff>66675</xdr:rowOff>
    </xdr:from>
    <xdr:to>
      <xdr:col>61</xdr:col>
      <xdr:colOff>552450</xdr:colOff>
      <xdr:row>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0025" y="666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CW49"/>
  <sheetViews>
    <sheetView zoomScale="85" zoomScaleNormal="85" workbookViewId="0" topLeftCell="C7">
      <pane xSplit="5" ySplit="2" topLeftCell="H9" activePane="bottomRight" state="frozen"/>
      <selection pane="topLeft" activeCell="C7" sqref="C7"/>
      <selection pane="topRight" activeCell="C7" sqref="C7"/>
      <selection pane="bottomLeft" activeCell="C8" sqref="C8"/>
      <selection pane="bottomRight" activeCell="H8" sqref="H8"/>
    </sheetView>
  </sheetViews>
  <sheetFormatPr defaultColWidth="11.421875" defaultRowHeight="12.75"/>
  <cols>
    <col min="1" max="1" width="6.140625" style="1" hidden="1" customWidth="1"/>
    <col min="2" max="2" width="5.140625" style="1" hidden="1" customWidth="1"/>
    <col min="3" max="3" width="4.421875" style="7" customWidth="1"/>
    <col min="4" max="4" width="22.140625" style="3" customWidth="1"/>
    <col min="5" max="5" width="3.140625" style="3" customWidth="1"/>
    <col min="6" max="6" width="7.7109375" style="1" customWidth="1"/>
    <col min="7" max="7" width="19.421875" style="3" customWidth="1"/>
    <col min="8" max="32" width="4.00390625" style="3" customWidth="1"/>
    <col min="33" max="36" width="4.00390625" style="1" hidden="1" customWidth="1"/>
    <col min="37" max="37" width="4.00390625" style="1" customWidth="1"/>
    <col min="38" max="43" width="4.00390625" style="1" hidden="1" customWidth="1"/>
    <col min="44" max="44" width="4.00390625" style="1" customWidth="1"/>
    <col min="45" max="46" width="4.00390625" style="1" hidden="1" customWidth="1"/>
    <col min="47" max="47" width="4.00390625" style="1" customWidth="1"/>
    <col min="48" max="52" width="4.00390625" style="1" hidden="1" customWidth="1"/>
    <col min="53" max="53" width="2.140625" style="3" customWidth="1"/>
    <col min="54" max="54" width="10.28125" style="3" hidden="1" customWidth="1"/>
    <col min="55" max="55" width="4.00390625" style="3" customWidth="1"/>
    <col min="56" max="59" width="4.00390625" style="3" hidden="1" customWidth="1"/>
    <col min="60" max="60" width="11.421875" style="3" customWidth="1"/>
    <col min="61" max="61" width="4.28125" style="3" hidden="1" customWidth="1"/>
    <col min="62" max="62" width="22.140625" style="3" hidden="1" customWidth="1"/>
    <col min="63" max="63" width="3.00390625" style="3" hidden="1" customWidth="1"/>
    <col min="64" max="64" width="7.7109375" style="3" hidden="1" customWidth="1"/>
    <col min="65" max="65" width="19.421875" style="3" hidden="1" customWidth="1"/>
    <col min="66" max="90" width="4.00390625" style="3" hidden="1" customWidth="1"/>
    <col min="91" max="91" width="2.140625" style="3" hidden="1" customWidth="1"/>
    <col min="92" max="95" width="3.8515625" style="3" hidden="1" customWidth="1"/>
    <col min="96" max="96" width="2.28125" style="3" hidden="1" customWidth="1"/>
    <col min="97" max="100" width="11.421875" style="3" customWidth="1"/>
    <col min="101" max="101" width="0" style="3" hidden="1" customWidth="1"/>
    <col min="102" max="16384" width="11.421875" style="3" customWidth="1"/>
  </cols>
  <sheetData>
    <row r="1" spans="3:101" ht="13.5" thickBot="1">
      <c r="C1" s="2">
        <v>10</v>
      </c>
      <c r="F1" s="4"/>
      <c r="G1" s="5"/>
      <c r="H1" s="5"/>
      <c r="I1" s="5"/>
      <c r="J1" s="5"/>
      <c r="K1" s="5"/>
      <c r="L1" s="5"/>
      <c r="M1" s="5"/>
      <c r="N1" s="5"/>
      <c r="O1" s="5"/>
      <c r="P1" s="6" t="s">
        <v>0</v>
      </c>
      <c r="Q1" s="6"/>
      <c r="R1" s="6"/>
      <c r="S1" s="5"/>
      <c r="T1" s="5"/>
      <c r="U1" s="5"/>
      <c r="V1" s="4"/>
      <c r="BI1" s="2">
        <v>10</v>
      </c>
      <c r="BL1" s="4"/>
      <c r="BM1" s="5"/>
      <c r="BN1" s="5"/>
      <c r="BO1" s="5"/>
      <c r="BP1" s="5"/>
      <c r="BQ1" s="5"/>
      <c r="BR1" s="5"/>
      <c r="BS1" s="5"/>
      <c r="BT1" s="5"/>
      <c r="BU1" s="5"/>
      <c r="BV1" s="6" t="s">
        <v>0</v>
      </c>
      <c r="BW1" s="6"/>
      <c r="BX1" s="6"/>
      <c r="BY1" s="5"/>
      <c r="BZ1" s="5"/>
      <c r="CA1" s="5"/>
      <c r="CB1" s="4"/>
      <c r="CW1" s="3" t="s">
        <v>1</v>
      </c>
    </row>
    <row r="2" spans="6:101" ht="16.5" customHeight="1" thickBot="1">
      <c r="F2" s="8" t="s">
        <v>2</v>
      </c>
      <c r="G2" s="9" t="s">
        <v>3</v>
      </c>
      <c r="H2" s="5">
        <v>2</v>
      </c>
      <c r="I2" s="5"/>
      <c r="J2" s="10" t="s">
        <v>4</v>
      </c>
      <c r="K2" s="11">
        <f ca="1">TODAY()</f>
        <v>41798</v>
      </c>
      <c r="L2" s="11"/>
      <c r="M2" s="11"/>
      <c r="N2" s="11"/>
      <c r="O2" s="5"/>
      <c r="P2" s="12" t="s">
        <v>5</v>
      </c>
      <c r="Q2" s="12"/>
      <c r="R2" s="12"/>
      <c r="S2" s="5"/>
      <c r="V2" s="4"/>
      <c r="BI2" s="7"/>
      <c r="BL2" s="8" t="s">
        <v>2</v>
      </c>
      <c r="BM2" s="9" t="str">
        <f>G2</f>
        <v>25 -  C2 M M</v>
      </c>
      <c r="BN2" s="5"/>
      <c r="BO2" s="5"/>
      <c r="BP2" s="10" t="s">
        <v>4</v>
      </c>
      <c r="BQ2" s="11">
        <f ca="1">TODAY()</f>
        <v>41798</v>
      </c>
      <c r="BR2" s="11"/>
      <c r="BS2" s="11"/>
      <c r="BT2" s="11"/>
      <c r="BU2" s="5"/>
      <c r="BV2" s="12"/>
      <c r="BW2" s="12"/>
      <c r="BX2" s="12"/>
      <c r="BY2" s="5"/>
      <c r="CB2" s="4"/>
      <c r="CW2" s="3" t="s">
        <v>6</v>
      </c>
    </row>
    <row r="3" spans="6:79" ht="13.5" customHeight="1" thickBot="1">
      <c r="F3" s="4"/>
      <c r="G3" s="5"/>
      <c r="H3" s="13"/>
      <c r="I3" s="13"/>
      <c r="J3" s="5"/>
      <c r="K3" s="5"/>
      <c r="L3" s="5"/>
      <c r="M3" s="5"/>
      <c r="N3" s="5"/>
      <c r="O3" s="5"/>
      <c r="P3" s="14"/>
      <c r="Q3" s="14"/>
      <c r="R3" s="14"/>
      <c r="S3" s="5"/>
      <c r="T3" s="5"/>
      <c r="U3" s="5"/>
      <c r="V3" s="4"/>
      <c r="BI3" s="7"/>
      <c r="BL3" s="4"/>
      <c r="BM3" s="5"/>
      <c r="BN3" s="13"/>
      <c r="BO3" s="13"/>
      <c r="BP3" s="5"/>
      <c r="BQ3" s="5"/>
      <c r="BR3" s="5"/>
      <c r="BS3" s="5"/>
      <c r="BT3" s="5"/>
      <c r="BU3" s="5"/>
      <c r="BV3" s="14"/>
      <c r="BW3" s="14"/>
      <c r="BX3" s="14"/>
      <c r="BY3" s="5"/>
      <c r="BZ3" s="5"/>
      <c r="CA3" s="5"/>
    </row>
    <row r="4" spans="6:95" ht="13.5" thickBot="1">
      <c r="F4" s="3"/>
      <c r="G4" s="15"/>
      <c r="J4" s="16" t="s">
        <v>7</v>
      </c>
      <c r="K4" s="16"/>
      <c r="L4" s="16"/>
      <c r="M4" s="16"/>
      <c r="N4" s="16"/>
      <c r="O4" s="16"/>
      <c r="P4" s="16"/>
      <c r="Q4" s="16"/>
      <c r="R4" s="16"/>
      <c r="S4" s="5"/>
      <c r="T4" s="5"/>
      <c r="U4" s="5"/>
      <c r="V4" s="4"/>
      <c r="BI4" s="7"/>
      <c r="BM4" s="15"/>
      <c r="BP4" s="16" t="s">
        <v>7</v>
      </c>
      <c r="BQ4" s="16"/>
      <c r="BR4" s="16"/>
      <c r="BS4" s="16"/>
      <c r="BT4" s="16"/>
      <c r="BU4" s="16"/>
      <c r="BV4" s="16"/>
      <c r="BW4" s="16"/>
      <c r="BX4" s="16"/>
      <c r="BY4" s="5"/>
      <c r="BZ4" s="5"/>
      <c r="CA4" s="5"/>
      <c r="CN4" s="17" t="s">
        <v>8</v>
      </c>
      <c r="CO4" s="17"/>
      <c r="CP4" s="17"/>
      <c r="CQ4" s="17"/>
    </row>
    <row r="5" spans="6:95" ht="13.5" customHeight="1" thickTop="1">
      <c r="F5" s="18" t="s">
        <v>9</v>
      </c>
      <c r="G5" s="19"/>
      <c r="J5" s="20" t="s">
        <v>10</v>
      </c>
      <c r="K5" s="20"/>
      <c r="L5" s="20"/>
      <c r="M5" s="5"/>
      <c r="N5" s="5"/>
      <c r="O5" s="5"/>
      <c r="P5" s="5"/>
      <c r="Q5" s="5"/>
      <c r="R5" s="5"/>
      <c r="S5" s="5"/>
      <c r="T5" s="5"/>
      <c r="U5" s="5"/>
      <c r="V5" s="4"/>
      <c r="AB5" s="21" t="s">
        <v>11</v>
      </c>
      <c r="AC5" s="21"/>
      <c r="AD5" s="22"/>
      <c r="AE5" s="23" t="str">
        <f>LEFT(G2,2)</f>
        <v>25</v>
      </c>
      <c r="AF5" s="24"/>
      <c r="BI5" s="7"/>
      <c r="BL5" s="18" t="s">
        <v>9</v>
      </c>
      <c r="BM5" s="19"/>
      <c r="BP5" s="20" t="s">
        <v>10</v>
      </c>
      <c r="BQ5" s="20"/>
      <c r="BR5" s="20"/>
      <c r="BS5" s="5"/>
      <c r="BT5" s="5"/>
      <c r="BU5" s="5"/>
      <c r="BV5" s="5"/>
      <c r="BW5" s="5"/>
      <c r="BX5" s="5"/>
      <c r="BY5" s="5"/>
      <c r="BZ5" s="5"/>
      <c r="CA5" s="5"/>
      <c r="CH5" s="21" t="s">
        <v>11</v>
      </c>
      <c r="CI5" s="21"/>
      <c r="CJ5" s="22"/>
      <c r="CK5" s="23" t="str">
        <f>AE5</f>
        <v>25</v>
      </c>
      <c r="CL5" s="24"/>
      <c r="CN5" s="17"/>
      <c r="CO5" s="17"/>
      <c r="CP5" s="17"/>
      <c r="CQ5" s="17"/>
    </row>
    <row r="6" spans="6:95" ht="13.5" customHeight="1" thickBot="1">
      <c r="F6" s="4"/>
      <c r="G6" s="25"/>
      <c r="J6" s="10"/>
      <c r="K6" s="10"/>
      <c r="L6" s="5"/>
      <c r="M6" s="5"/>
      <c r="N6" s="5"/>
      <c r="O6" s="5"/>
      <c r="P6" s="5"/>
      <c r="Q6" s="5"/>
      <c r="R6" s="5"/>
      <c r="S6" s="5"/>
      <c r="T6" s="5"/>
      <c r="U6" s="5"/>
      <c r="V6" s="4"/>
      <c r="AB6" s="21"/>
      <c r="AC6" s="21"/>
      <c r="AD6" s="22"/>
      <c r="AE6" s="26"/>
      <c r="AF6" s="27"/>
      <c r="BC6" s="28"/>
      <c r="BD6" s="28"/>
      <c r="BE6" s="28"/>
      <c r="BF6" s="28"/>
      <c r="BG6" s="28"/>
      <c r="BI6" s="7"/>
      <c r="BL6" s="4"/>
      <c r="BM6" s="25"/>
      <c r="BP6" s="10"/>
      <c r="BQ6" s="10"/>
      <c r="BR6" s="5"/>
      <c r="BS6" s="5"/>
      <c r="BT6" s="5"/>
      <c r="BU6" s="5"/>
      <c r="BV6" s="5"/>
      <c r="BW6" s="5"/>
      <c r="BX6" s="5"/>
      <c r="BY6" s="5"/>
      <c r="BZ6" s="5"/>
      <c r="CB6" s="4"/>
      <c r="CH6" s="21"/>
      <c r="CI6" s="21"/>
      <c r="CJ6" s="22"/>
      <c r="CK6" s="26"/>
      <c r="CL6" s="27"/>
      <c r="CN6" s="29" t="s">
        <v>12</v>
      </c>
      <c r="CO6" s="29"/>
      <c r="CP6" s="29"/>
      <c r="CQ6" s="29"/>
    </row>
    <row r="7" spans="8:95" ht="19.5" customHeight="1" thickTop="1">
      <c r="H7" s="5"/>
      <c r="I7" s="5"/>
      <c r="J7" s="5"/>
      <c r="L7" s="5"/>
      <c r="M7" s="5"/>
      <c r="N7" s="5"/>
      <c r="O7" s="5"/>
      <c r="P7" s="5"/>
      <c r="Q7" s="5"/>
      <c r="R7" s="5"/>
      <c r="S7" s="5"/>
      <c r="T7" s="5"/>
      <c r="U7" s="5"/>
      <c r="V7" s="4"/>
      <c r="W7" s="30"/>
      <c r="X7" s="30"/>
      <c r="Y7" s="30"/>
      <c r="Z7" s="30"/>
      <c r="AA7" s="30"/>
      <c r="AB7" s="30"/>
      <c r="AC7" s="30"/>
      <c r="AD7" s="31"/>
      <c r="AE7" s="31"/>
      <c r="AF7" s="31"/>
      <c r="BB7" s="3" t="s">
        <v>13</v>
      </c>
      <c r="BC7" s="32">
        <v>26</v>
      </c>
      <c r="BD7" s="33"/>
      <c r="BE7" s="33"/>
      <c r="BF7" s="33"/>
      <c r="BG7" s="34"/>
      <c r="BI7" s="7"/>
      <c r="BL7" s="1"/>
      <c r="BN7" s="5"/>
      <c r="BO7" s="5"/>
      <c r="BP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4"/>
      <c r="CC7" s="30"/>
      <c r="CD7" s="30"/>
      <c r="CE7" s="30"/>
      <c r="CF7" s="30"/>
      <c r="CG7" s="30"/>
      <c r="CH7" s="30"/>
      <c r="CI7" s="30"/>
      <c r="CJ7" s="31"/>
      <c r="CK7" s="35" t="s">
        <v>13</v>
      </c>
      <c r="CL7" s="35"/>
      <c r="CM7" s="36"/>
      <c r="CN7" s="37"/>
      <c r="CO7" s="38"/>
      <c r="CP7" s="38"/>
      <c r="CQ7" s="39"/>
    </row>
    <row r="8" spans="1:100" s="48" customFormat="1" ht="18.75" customHeight="1">
      <c r="A8" s="40" t="s">
        <v>14</v>
      </c>
      <c r="B8" s="40" t="s">
        <v>15</v>
      </c>
      <c r="C8" s="41" t="s">
        <v>16</v>
      </c>
      <c r="D8" s="41" t="s">
        <v>17</v>
      </c>
      <c r="E8" s="41" t="s">
        <v>18</v>
      </c>
      <c r="F8" s="41" t="s">
        <v>19</v>
      </c>
      <c r="G8" s="41" t="s">
        <v>20</v>
      </c>
      <c r="H8" s="42" t="s">
        <v>21</v>
      </c>
      <c r="I8" s="42" t="s">
        <v>22</v>
      </c>
      <c r="J8" s="42" t="s">
        <v>23</v>
      </c>
      <c r="K8" s="42" t="s">
        <v>24</v>
      </c>
      <c r="L8" s="42" t="s">
        <v>25</v>
      </c>
      <c r="M8" s="42" t="s">
        <v>26</v>
      </c>
      <c r="N8" s="42" t="s">
        <v>27</v>
      </c>
      <c r="O8" s="42" t="s">
        <v>28</v>
      </c>
      <c r="P8" s="42" t="s">
        <v>29</v>
      </c>
      <c r="Q8" s="42" t="s">
        <v>30</v>
      </c>
      <c r="R8" s="42" t="s">
        <v>31</v>
      </c>
      <c r="S8" s="43" t="s">
        <v>32</v>
      </c>
      <c r="T8" s="42" t="s">
        <v>33</v>
      </c>
      <c r="U8" s="42" t="s">
        <v>34</v>
      </c>
      <c r="V8" s="42" t="s">
        <v>35</v>
      </c>
      <c r="W8" s="42" t="s">
        <v>36</v>
      </c>
      <c r="X8" s="42" t="s">
        <v>37</v>
      </c>
      <c r="Y8" s="43" t="s">
        <v>38</v>
      </c>
      <c r="Z8" s="44" t="s">
        <v>39</v>
      </c>
      <c r="AA8" s="42" t="s">
        <v>40</v>
      </c>
      <c r="AB8" s="42" t="s">
        <v>41</v>
      </c>
      <c r="AC8" s="43" t="s">
        <v>42</v>
      </c>
      <c r="AD8" s="44" t="s">
        <v>43</v>
      </c>
      <c r="AE8" s="42" t="s">
        <v>44</v>
      </c>
      <c r="AF8" s="42" t="s">
        <v>45</v>
      </c>
      <c r="AG8" s="45" t="s">
        <v>46</v>
      </c>
      <c r="AH8" s="46" t="s">
        <v>47</v>
      </c>
      <c r="AI8" s="46" t="s">
        <v>48</v>
      </c>
      <c r="AJ8" s="46" t="s">
        <v>49</v>
      </c>
      <c r="AK8" s="42" t="s">
        <v>50</v>
      </c>
      <c r="AL8" s="46" t="s">
        <v>51</v>
      </c>
      <c r="AM8" s="46" t="s">
        <v>52</v>
      </c>
      <c r="AN8" s="46" t="s">
        <v>53</v>
      </c>
      <c r="AO8" s="46" t="s">
        <v>54</v>
      </c>
      <c r="AP8" s="46" t="s">
        <v>55</v>
      </c>
      <c r="AQ8" s="46" t="s">
        <v>56</v>
      </c>
      <c r="AR8" s="42" t="s">
        <v>57</v>
      </c>
      <c r="AS8" s="46" t="s">
        <v>58</v>
      </c>
      <c r="AT8" s="46" t="s">
        <v>59</v>
      </c>
      <c r="AU8" s="47" t="s">
        <v>60</v>
      </c>
      <c r="AV8" s="46" t="s">
        <v>61</v>
      </c>
      <c r="AW8" s="46" t="s">
        <v>62</v>
      </c>
      <c r="AX8" s="46" t="s">
        <v>63</v>
      </c>
      <c r="AY8" s="46" t="s">
        <v>64</v>
      </c>
      <c r="AZ8" s="46" t="s">
        <v>65</v>
      </c>
      <c r="BB8" s="48" t="s">
        <v>66</v>
      </c>
      <c r="BC8" s="49" t="s">
        <v>67</v>
      </c>
      <c r="BD8" s="50"/>
      <c r="BE8" s="50"/>
      <c r="BF8" s="50"/>
      <c r="BG8" s="51"/>
      <c r="BI8" s="41" t="s">
        <v>16</v>
      </c>
      <c r="BJ8" s="41" t="s">
        <v>17</v>
      </c>
      <c r="BK8" s="41" t="s">
        <v>18</v>
      </c>
      <c r="BL8" s="41" t="s">
        <v>19</v>
      </c>
      <c r="BM8" s="41" t="s">
        <v>20</v>
      </c>
      <c r="BN8" s="52" t="s">
        <v>21</v>
      </c>
      <c r="BO8" s="52" t="s">
        <v>22</v>
      </c>
      <c r="BP8" s="52" t="s">
        <v>23</v>
      </c>
      <c r="BQ8" s="52" t="s">
        <v>24</v>
      </c>
      <c r="BR8" s="52" t="s">
        <v>25</v>
      </c>
      <c r="BS8" s="52" t="s">
        <v>26</v>
      </c>
      <c r="BT8" s="52" t="s">
        <v>27</v>
      </c>
      <c r="BU8" s="52" t="s">
        <v>28</v>
      </c>
      <c r="BV8" s="52" t="s">
        <v>29</v>
      </c>
      <c r="BW8" s="52" t="s">
        <v>30</v>
      </c>
      <c r="BX8" s="52" t="s">
        <v>31</v>
      </c>
      <c r="BY8" s="52" t="s">
        <v>32</v>
      </c>
      <c r="BZ8" s="52" t="s">
        <v>33</v>
      </c>
      <c r="CA8" s="52" t="s">
        <v>34</v>
      </c>
      <c r="CB8" s="52" t="s">
        <v>35</v>
      </c>
      <c r="CC8" s="52" t="s">
        <v>36</v>
      </c>
      <c r="CD8" s="52" t="s">
        <v>37</v>
      </c>
      <c r="CE8" s="52" t="s">
        <v>38</v>
      </c>
      <c r="CF8" s="52" t="s">
        <v>39</v>
      </c>
      <c r="CG8" s="52" t="s">
        <v>40</v>
      </c>
      <c r="CH8" s="52" t="s">
        <v>41</v>
      </c>
      <c r="CI8" s="52" t="s">
        <v>42</v>
      </c>
      <c r="CJ8" s="52" t="s">
        <v>43</v>
      </c>
      <c r="CK8" s="52" t="s">
        <v>44</v>
      </c>
      <c r="CL8" s="52" t="s">
        <v>45</v>
      </c>
      <c r="CN8" s="53"/>
      <c r="CO8" s="50"/>
      <c r="CP8" s="52"/>
      <c r="CQ8" s="54"/>
      <c r="CR8" s="55"/>
      <c r="CT8" s="56"/>
      <c r="CU8" s="56"/>
      <c r="CV8" s="56"/>
    </row>
    <row r="9" spans="1:100" s="64" customFormat="1" ht="21" customHeight="1">
      <c r="A9" s="57" t="s">
        <v>68</v>
      </c>
      <c r="B9" s="57">
        <v>72</v>
      </c>
      <c r="C9" s="52">
        <f aca="true" ca="1" t="shared" si="0" ref="C9:C18">OFFSET(C9,12,0)</f>
        <v>1</v>
      </c>
      <c r="D9" s="58" t="s">
        <v>69</v>
      </c>
      <c r="E9" s="57" t="s">
        <v>70</v>
      </c>
      <c r="F9" s="57">
        <v>44</v>
      </c>
      <c r="G9" s="59" t="s">
        <v>71</v>
      </c>
      <c r="H9" s="60" t="s">
        <v>72</v>
      </c>
      <c r="I9" s="61"/>
      <c r="J9" s="61"/>
      <c r="K9" s="61"/>
      <c r="L9" s="61"/>
      <c r="M9" s="60" t="s">
        <v>72</v>
      </c>
      <c r="N9" s="61"/>
      <c r="O9" s="61"/>
      <c r="P9" s="61"/>
      <c r="Q9" s="61"/>
      <c r="R9" s="60" t="s">
        <v>72</v>
      </c>
      <c r="S9" s="61"/>
      <c r="T9" s="61"/>
      <c r="U9" s="61"/>
      <c r="V9" s="61"/>
      <c r="W9" s="60" t="s">
        <v>72</v>
      </c>
      <c r="X9" s="61"/>
      <c r="Y9" s="61"/>
      <c r="Z9" s="61"/>
      <c r="AA9" s="60" t="s">
        <v>72</v>
      </c>
      <c r="AB9" s="61"/>
      <c r="AC9" s="61"/>
      <c r="AD9" s="61"/>
      <c r="AE9" s="61"/>
      <c r="AF9" s="61"/>
      <c r="AG9" s="62"/>
      <c r="AH9" s="62"/>
      <c r="AI9" s="62"/>
      <c r="AJ9" s="62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C9" s="65"/>
      <c r="BD9" s="66"/>
      <c r="BE9" s="67"/>
      <c r="BF9" s="67"/>
      <c r="BG9" s="68"/>
      <c r="BI9" s="40">
        <f aca="true" ca="1" t="shared" si="1" ref="BI9:BI18">OFFSET(BI9,12,0)</f>
        <v>1</v>
      </c>
      <c r="BJ9" s="69" t="str">
        <f>D9</f>
        <v>BEAUDET MATTEO</v>
      </c>
      <c r="BK9" s="69" t="str">
        <f>E9</f>
        <v>M</v>
      </c>
      <c r="BL9" s="69">
        <f>F9</f>
        <v>44</v>
      </c>
      <c r="BM9" s="69" t="str">
        <f>G9</f>
        <v>SPORTS LOISIRS SECTION JUDO</v>
      </c>
      <c r="BN9" s="60"/>
      <c r="BO9" s="61"/>
      <c r="BP9" s="61"/>
      <c r="BQ9" s="61"/>
      <c r="BR9" s="61"/>
      <c r="BS9" s="60"/>
      <c r="BT9" s="61"/>
      <c r="BU9" s="61"/>
      <c r="BV9" s="61"/>
      <c r="BW9" s="61"/>
      <c r="BX9" s="60"/>
      <c r="BY9" s="61"/>
      <c r="BZ9" s="61"/>
      <c r="CA9" s="61"/>
      <c r="CB9" s="61"/>
      <c r="CC9" s="60"/>
      <c r="CD9" s="61"/>
      <c r="CE9" s="61"/>
      <c r="CF9" s="61"/>
      <c r="CG9" s="60"/>
      <c r="CH9" s="61"/>
      <c r="CI9" s="61"/>
      <c r="CJ9" s="61"/>
      <c r="CK9" s="61"/>
      <c r="CL9" s="61"/>
      <c r="CN9" s="65"/>
      <c r="CO9" s="66"/>
      <c r="CP9" s="67"/>
      <c r="CQ9" s="68"/>
      <c r="CS9" s="56"/>
      <c r="CT9" s="56"/>
      <c r="CU9" s="56"/>
      <c r="CV9" s="56"/>
    </row>
    <row r="10" spans="1:100" s="48" customFormat="1" ht="21" customHeight="1">
      <c r="A10" s="57" t="s">
        <v>68</v>
      </c>
      <c r="B10" s="57">
        <v>72</v>
      </c>
      <c r="C10" s="52">
        <f ca="1" t="shared" si="0"/>
        <v>2</v>
      </c>
      <c r="D10" s="58" t="s">
        <v>73</v>
      </c>
      <c r="E10" s="57" t="s">
        <v>70</v>
      </c>
      <c r="F10" s="57">
        <v>50</v>
      </c>
      <c r="G10" s="59" t="s">
        <v>71</v>
      </c>
      <c r="H10" s="61"/>
      <c r="I10" s="61"/>
      <c r="J10" s="60" t="s">
        <v>74</v>
      </c>
      <c r="K10" s="61"/>
      <c r="L10" s="61"/>
      <c r="M10" s="61"/>
      <c r="N10" s="61"/>
      <c r="O10" s="60" t="s">
        <v>75</v>
      </c>
      <c r="P10" s="61"/>
      <c r="Q10" s="61"/>
      <c r="R10" s="61"/>
      <c r="S10" s="60"/>
      <c r="T10" s="61"/>
      <c r="U10" s="61"/>
      <c r="V10" s="61"/>
      <c r="W10" s="61"/>
      <c r="X10" s="61"/>
      <c r="Y10" s="60"/>
      <c r="Z10" s="61"/>
      <c r="AA10" s="61"/>
      <c r="AB10" s="60" t="s">
        <v>76</v>
      </c>
      <c r="AC10" s="61"/>
      <c r="AD10" s="61"/>
      <c r="AE10" s="61"/>
      <c r="AF10" s="61"/>
      <c r="AG10" s="62"/>
      <c r="AH10" s="63"/>
      <c r="AI10" s="63"/>
      <c r="AJ10" s="63"/>
      <c r="AK10" s="62" t="s">
        <v>72</v>
      </c>
      <c r="AL10" s="63"/>
      <c r="AM10" s="63"/>
      <c r="AN10" s="63"/>
      <c r="AO10" s="63"/>
      <c r="AP10" s="63"/>
      <c r="AQ10" s="62"/>
      <c r="AR10" s="62" t="s">
        <v>72</v>
      </c>
      <c r="AS10" s="63"/>
      <c r="AT10" s="63"/>
      <c r="AU10" s="63"/>
      <c r="AV10" s="63"/>
      <c r="AW10" s="63"/>
      <c r="AX10" s="63"/>
      <c r="AY10" s="63"/>
      <c r="AZ10" s="63"/>
      <c r="BC10" s="65"/>
      <c r="BD10" s="66"/>
      <c r="BE10" s="67"/>
      <c r="BF10" s="67"/>
      <c r="BG10" s="68"/>
      <c r="BI10" s="40">
        <f ca="1" t="shared" si="1"/>
        <v>2</v>
      </c>
      <c r="BJ10" s="69" t="str">
        <f aca="true" t="shared" si="2" ref="BJ10:BM12">D11</f>
        <v>ALEXANDRE Titouan</v>
      </c>
      <c r="BK10" s="69" t="str">
        <f t="shared" si="2"/>
        <v>M</v>
      </c>
      <c r="BL10" s="69">
        <f t="shared" si="2"/>
        <v>45</v>
      </c>
      <c r="BM10" s="69" t="str">
        <f t="shared" si="2"/>
        <v>UNION JUDO LITTORAL VENDEE</v>
      </c>
      <c r="BN10" s="61"/>
      <c r="BO10" s="61"/>
      <c r="BP10" s="60"/>
      <c r="BQ10" s="61"/>
      <c r="BR10" s="61"/>
      <c r="BS10" s="61"/>
      <c r="BT10" s="61"/>
      <c r="BU10" s="60"/>
      <c r="BV10" s="61"/>
      <c r="BW10" s="61"/>
      <c r="BX10" s="61"/>
      <c r="BY10" s="60"/>
      <c r="BZ10" s="61"/>
      <c r="CA10" s="61"/>
      <c r="CB10" s="61"/>
      <c r="CC10" s="61"/>
      <c r="CD10" s="61"/>
      <c r="CE10" s="60"/>
      <c r="CF10" s="61"/>
      <c r="CG10" s="61"/>
      <c r="CH10" s="60"/>
      <c r="CI10" s="61"/>
      <c r="CJ10" s="61"/>
      <c r="CK10" s="61"/>
      <c r="CL10" s="61"/>
      <c r="CN10" s="65"/>
      <c r="CO10" s="66"/>
      <c r="CP10" s="67"/>
      <c r="CQ10" s="68"/>
      <c r="CT10" s="3"/>
      <c r="CU10" s="3"/>
      <c r="CV10" s="3"/>
    </row>
    <row r="11" spans="1:95" s="48" customFormat="1" ht="21" customHeight="1">
      <c r="A11" s="57" t="s">
        <v>68</v>
      </c>
      <c r="B11" s="57">
        <v>85</v>
      </c>
      <c r="C11" s="52">
        <f ca="1" t="shared" si="0"/>
        <v>3</v>
      </c>
      <c r="D11" s="69" t="s">
        <v>77</v>
      </c>
      <c r="E11" s="57" t="s">
        <v>70</v>
      </c>
      <c r="F11" s="57">
        <v>45</v>
      </c>
      <c r="G11" s="59" t="s">
        <v>78</v>
      </c>
      <c r="H11" s="60" t="s">
        <v>79</v>
      </c>
      <c r="I11" s="61"/>
      <c r="J11" s="61"/>
      <c r="K11" s="61"/>
      <c r="L11" s="61"/>
      <c r="M11" s="61"/>
      <c r="N11" s="61"/>
      <c r="O11" s="61"/>
      <c r="P11" s="60" t="s">
        <v>75</v>
      </c>
      <c r="Q11" s="61"/>
      <c r="R11" s="61"/>
      <c r="S11" s="61"/>
      <c r="T11" s="61"/>
      <c r="U11" s="60" t="s">
        <v>80</v>
      </c>
      <c r="V11" s="61"/>
      <c r="W11" s="61"/>
      <c r="X11" s="61"/>
      <c r="Y11" s="61"/>
      <c r="Z11" s="60"/>
      <c r="AA11" s="61"/>
      <c r="AB11" s="61"/>
      <c r="AC11" s="61"/>
      <c r="AD11" s="60"/>
      <c r="AE11" s="61"/>
      <c r="AF11" s="61"/>
      <c r="AG11" s="63"/>
      <c r="AH11" s="63"/>
      <c r="AI11" s="63"/>
      <c r="AJ11" s="63"/>
      <c r="AK11" s="62" t="s">
        <v>81</v>
      </c>
      <c r="AL11" s="63"/>
      <c r="AM11" s="63"/>
      <c r="AN11" s="63"/>
      <c r="AO11" s="63"/>
      <c r="AP11" s="63"/>
      <c r="AQ11" s="63"/>
      <c r="AR11" s="63"/>
      <c r="AS11" s="62"/>
      <c r="AT11" s="62"/>
      <c r="AU11" s="62"/>
      <c r="AV11" s="63"/>
      <c r="AW11" s="63"/>
      <c r="AX11" s="63"/>
      <c r="AY11" s="63"/>
      <c r="AZ11" s="63"/>
      <c r="BC11" s="65" t="s">
        <v>72</v>
      </c>
      <c r="BD11" s="66"/>
      <c r="BE11" s="67"/>
      <c r="BF11" s="67"/>
      <c r="BG11" s="68"/>
      <c r="BI11" s="40">
        <f ca="1" t="shared" si="1"/>
        <v>3</v>
      </c>
      <c r="BJ11" s="69" t="str">
        <f t="shared" si="2"/>
        <v>BILLET Nicolas</v>
      </c>
      <c r="BK11" s="69" t="str">
        <f t="shared" si="2"/>
        <v>M</v>
      </c>
      <c r="BL11" s="69">
        <f t="shared" si="2"/>
        <v>47</v>
      </c>
      <c r="BM11" s="69" t="str">
        <f t="shared" si="2"/>
        <v>JUDO 85</v>
      </c>
      <c r="BN11" s="60"/>
      <c r="BO11" s="61"/>
      <c r="BP11" s="61"/>
      <c r="BQ11" s="61"/>
      <c r="BR11" s="61"/>
      <c r="BS11" s="61"/>
      <c r="BT11" s="61"/>
      <c r="BU11" s="61"/>
      <c r="BV11" s="60"/>
      <c r="BW11" s="61"/>
      <c r="BX11" s="61"/>
      <c r="BY11" s="61"/>
      <c r="BZ11" s="61"/>
      <c r="CA11" s="60"/>
      <c r="CB11" s="61"/>
      <c r="CC11" s="61"/>
      <c r="CD11" s="61"/>
      <c r="CE11" s="61"/>
      <c r="CF11" s="60"/>
      <c r="CG11" s="61"/>
      <c r="CH11" s="61"/>
      <c r="CI11" s="61"/>
      <c r="CJ11" s="60"/>
      <c r="CK11" s="61"/>
      <c r="CL11" s="61"/>
      <c r="CN11" s="65"/>
      <c r="CO11" s="66"/>
      <c r="CP11" s="67"/>
      <c r="CQ11" s="68"/>
    </row>
    <row r="12" spans="1:95" s="48" customFormat="1" ht="21" customHeight="1">
      <c r="A12" s="57" t="s">
        <v>68</v>
      </c>
      <c r="B12" s="57">
        <v>85</v>
      </c>
      <c r="C12" s="52">
        <f ca="1" t="shared" si="0"/>
        <v>4</v>
      </c>
      <c r="D12" s="58" t="s">
        <v>82</v>
      </c>
      <c r="E12" s="57" t="s">
        <v>70</v>
      </c>
      <c r="F12" s="57">
        <v>47</v>
      </c>
      <c r="G12" s="59" t="s">
        <v>83</v>
      </c>
      <c r="H12" s="61"/>
      <c r="I12" s="61"/>
      <c r="J12" s="60" t="s">
        <v>81</v>
      </c>
      <c r="K12" s="61"/>
      <c r="L12" s="61"/>
      <c r="M12" s="61"/>
      <c r="N12" s="60" t="s">
        <v>72</v>
      </c>
      <c r="O12" s="61"/>
      <c r="P12" s="61"/>
      <c r="Q12" s="61"/>
      <c r="R12" s="60" t="s">
        <v>80</v>
      </c>
      <c r="S12" s="61"/>
      <c r="T12" s="61"/>
      <c r="U12" s="61"/>
      <c r="V12" s="60" t="s">
        <v>84</v>
      </c>
      <c r="W12" s="61"/>
      <c r="X12" s="61"/>
      <c r="Y12" s="61"/>
      <c r="Z12" s="61"/>
      <c r="AA12" s="61"/>
      <c r="AB12" s="61"/>
      <c r="AC12" s="61"/>
      <c r="AD12" s="61"/>
      <c r="AE12" s="60" t="s">
        <v>72</v>
      </c>
      <c r="AF12" s="61"/>
      <c r="AG12" s="63"/>
      <c r="AH12" s="63"/>
      <c r="AI12" s="63"/>
      <c r="AJ12" s="63"/>
      <c r="AK12" s="63"/>
      <c r="AL12" s="62"/>
      <c r="AM12" s="62"/>
      <c r="AN12" s="62"/>
      <c r="AO12" s="63"/>
      <c r="AP12" s="63"/>
      <c r="AQ12" s="63"/>
      <c r="AR12" s="63"/>
      <c r="AS12" s="62"/>
      <c r="AT12" s="63"/>
      <c r="AU12" s="63"/>
      <c r="AV12" s="63"/>
      <c r="AW12" s="63"/>
      <c r="AX12" s="63"/>
      <c r="AY12" s="63"/>
      <c r="AZ12" s="63"/>
      <c r="BC12" s="65"/>
      <c r="BD12" s="66"/>
      <c r="BE12" s="67"/>
      <c r="BF12" s="67"/>
      <c r="BG12" s="68"/>
      <c r="BI12" s="40">
        <f ca="1" t="shared" si="1"/>
        <v>4</v>
      </c>
      <c r="BJ12" s="69" t="str">
        <f t="shared" si="2"/>
        <v>DAVY Quentin</v>
      </c>
      <c r="BK12" s="69" t="str">
        <f t="shared" si="2"/>
        <v>M</v>
      </c>
      <c r="BL12" s="69">
        <f t="shared" si="2"/>
        <v>48</v>
      </c>
      <c r="BM12" s="69" t="str">
        <f t="shared" si="2"/>
        <v>ALLIANCE JUDO RENNES</v>
      </c>
      <c r="BN12" s="61"/>
      <c r="BO12" s="61"/>
      <c r="BP12" s="60"/>
      <c r="BQ12" s="61"/>
      <c r="BR12" s="61"/>
      <c r="BS12" s="61"/>
      <c r="BT12" s="60"/>
      <c r="BU12" s="61"/>
      <c r="BV12" s="61"/>
      <c r="BW12" s="61"/>
      <c r="BX12" s="60"/>
      <c r="BY12" s="61"/>
      <c r="BZ12" s="61"/>
      <c r="CA12" s="61"/>
      <c r="CB12" s="60"/>
      <c r="CC12" s="61"/>
      <c r="CD12" s="61"/>
      <c r="CE12" s="61"/>
      <c r="CF12" s="61"/>
      <c r="CG12" s="61"/>
      <c r="CH12" s="61"/>
      <c r="CI12" s="61"/>
      <c r="CJ12" s="61"/>
      <c r="CK12" s="60"/>
      <c r="CL12" s="61"/>
      <c r="CN12" s="65"/>
      <c r="CO12" s="66"/>
      <c r="CP12" s="67"/>
      <c r="CQ12" s="68"/>
    </row>
    <row r="13" spans="1:95" s="48" customFormat="1" ht="21" customHeight="1">
      <c r="A13" s="57" t="s">
        <v>85</v>
      </c>
      <c r="B13" s="57">
        <v>35</v>
      </c>
      <c r="C13" s="52">
        <f ca="1" t="shared" si="0"/>
        <v>5</v>
      </c>
      <c r="D13" s="58" t="s">
        <v>86</v>
      </c>
      <c r="E13" s="57" t="s">
        <v>70</v>
      </c>
      <c r="F13" s="57">
        <v>48</v>
      </c>
      <c r="G13" s="59" t="s">
        <v>87</v>
      </c>
      <c r="H13" s="61"/>
      <c r="I13" s="61"/>
      <c r="J13" s="61"/>
      <c r="K13" s="60" t="s">
        <v>72</v>
      </c>
      <c r="L13" s="61"/>
      <c r="M13" s="61"/>
      <c r="N13" s="61"/>
      <c r="O13" s="61"/>
      <c r="P13" s="60" t="s">
        <v>76</v>
      </c>
      <c r="Q13" s="61"/>
      <c r="R13" s="61"/>
      <c r="S13" s="61"/>
      <c r="T13" s="61"/>
      <c r="U13" s="61"/>
      <c r="V13" s="61"/>
      <c r="W13" s="60" t="s">
        <v>88</v>
      </c>
      <c r="X13" s="61"/>
      <c r="Y13" s="61"/>
      <c r="Z13" s="61"/>
      <c r="AA13" s="61"/>
      <c r="AB13" s="60" t="s">
        <v>89</v>
      </c>
      <c r="AC13" s="61"/>
      <c r="AD13" s="61"/>
      <c r="AE13" s="61"/>
      <c r="AF13" s="60" t="s">
        <v>90</v>
      </c>
      <c r="AG13" s="63"/>
      <c r="AH13" s="63"/>
      <c r="AI13" s="63"/>
      <c r="AJ13" s="63"/>
      <c r="AK13" s="63"/>
      <c r="AL13" s="62"/>
      <c r="AM13" s="63"/>
      <c r="AN13" s="63"/>
      <c r="AO13" s="62"/>
      <c r="AP13" s="62"/>
      <c r="AQ13" s="63"/>
      <c r="AR13" s="63"/>
      <c r="AS13" s="63"/>
      <c r="AT13" s="63"/>
      <c r="AU13" s="63"/>
      <c r="AV13" s="62"/>
      <c r="AW13" s="63"/>
      <c r="AX13" s="63"/>
      <c r="AY13" s="63"/>
      <c r="AZ13" s="63"/>
      <c r="BC13" s="65"/>
      <c r="BD13" s="67"/>
      <c r="BE13" s="67"/>
      <c r="BF13" s="67"/>
      <c r="BG13" s="68"/>
      <c r="BI13" s="40">
        <f ca="1" t="shared" si="1"/>
        <v>5</v>
      </c>
      <c r="BJ13" s="69" t="str">
        <f>D10</f>
        <v>HUSSET Mateo</v>
      </c>
      <c r="BK13" s="69" t="str">
        <f>E10</f>
        <v>M</v>
      </c>
      <c r="BL13" s="69">
        <f>F10</f>
        <v>50</v>
      </c>
      <c r="BM13" s="69" t="str">
        <f>G10</f>
        <v>SPORTS LOISIRS SECTION JUDO</v>
      </c>
      <c r="BN13" s="61"/>
      <c r="BO13" s="61"/>
      <c r="BP13" s="61"/>
      <c r="BQ13" s="60"/>
      <c r="BR13" s="61"/>
      <c r="BS13" s="61"/>
      <c r="BT13" s="61"/>
      <c r="BU13" s="61"/>
      <c r="BV13" s="60"/>
      <c r="BW13" s="61"/>
      <c r="BX13" s="61"/>
      <c r="BY13" s="61"/>
      <c r="BZ13" s="61"/>
      <c r="CA13" s="61"/>
      <c r="CB13" s="61"/>
      <c r="CC13" s="60"/>
      <c r="CD13" s="61"/>
      <c r="CE13" s="61"/>
      <c r="CF13" s="61"/>
      <c r="CG13" s="61"/>
      <c r="CH13" s="60"/>
      <c r="CI13" s="61"/>
      <c r="CJ13" s="61"/>
      <c r="CK13" s="61"/>
      <c r="CL13" s="60"/>
      <c r="CN13" s="65"/>
      <c r="CO13" s="67"/>
      <c r="CP13" s="67"/>
      <c r="CQ13" s="68"/>
    </row>
    <row r="14" spans="1:95" s="48" customFormat="1" ht="21" customHeight="1">
      <c r="A14" s="57" t="s">
        <v>85</v>
      </c>
      <c r="B14" s="57">
        <v>35</v>
      </c>
      <c r="C14" s="52">
        <f ca="1" t="shared" si="0"/>
        <v>6</v>
      </c>
      <c r="D14" s="58" t="s">
        <v>91</v>
      </c>
      <c r="E14" s="57" t="s">
        <v>70</v>
      </c>
      <c r="F14" s="57">
        <v>52</v>
      </c>
      <c r="G14" s="59" t="s">
        <v>92</v>
      </c>
      <c r="H14" s="61"/>
      <c r="I14" s="61"/>
      <c r="J14" s="61"/>
      <c r="K14" s="61"/>
      <c r="L14" s="61"/>
      <c r="M14" s="60" t="s">
        <v>88</v>
      </c>
      <c r="N14" s="61"/>
      <c r="O14" s="61"/>
      <c r="P14" s="61"/>
      <c r="Q14" s="60" t="s">
        <v>88</v>
      </c>
      <c r="R14" s="61"/>
      <c r="S14" s="60"/>
      <c r="T14" s="61"/>
      <c r="U14" s="61"/>
      <c r="V14" s="61"/>
      <c r="W14" s="61"/>
      <c r="X14" s="61"/>
      <c r="Y14" s="61"/>
      <c r="Z14" s="60"/>
      <c r="AA14" s="61"/>
      <c r="AB14" s="61"/>
      <c r="AC14" s="60"/>
      <c r="AD14" s="61"/>
      <c r="AE14" s="61"/>
      <c r="AF14" s="61"/>
      <c r="AG14" s="63"/>
      <c r="AH14" s="63"/>
      <c r="AI14" s="63"/>
      <c r="AJ14" s="63"/>
      <c r="AK14" s="63"/>
      <c r="AL14" s="63"/>
      <c r="AM14" s="62"/>
      <c r="AN14" s="63"/>
      <c r="AO14" s="62"/>
      <c r="AP14" s="63"/>
      <c r="AQ14" s="63"/>
      <c r="AR14" s="63"/>
      <c r="AS14" s="63"/>
      <c r="AT14" s="63"/>
      <c r="AU14" s="63"/>
      <c r="AV14" s="63"/>
      <c r="AW14" s="62"/>
      <c r="AX14" s="62"/>
      <c r="AY14" s="63"/>
      <c r="AZ14" s="63"/>
      <c r="BC14" s="65"/>
      <c r="BD14" s="67"/>
      <c r="BE14" s="67"/>
      <c r="BF14" s="67"/>
      <c r="BG14" s="68"/>
      <c r="BI14" s="40">
        <f ca="1" t="shared" si="1"/>
        <v>6</v>
      </c>
      <c r="BJ14" s="69" t="str">
        <f aca="true" t="shared" si="3" ref="BJ14:BM18">D14</f>
        <v>JOURDAN Celestin</v>
      </c>
      <c r="BK14" s="69" t="str">
        <f t="shared" si="3"/>
        <v>M</v>
      </c>
      <c r="BL14" s="69">
        <f t="shared" si="3"/>
        <v>52</v>
      </c>
      <c r="BM14" s="69" t="str">
        <f t="shared" si="3"/>
        <v>J C DES MARCHES DE BRETAGNE</v>
      </c>
      <c r="BN14" s="61"/>
      <c r="BO14" s="61"/>
      <c r="BP14" s="61"/>
      <c r="BQ14" s="61"/>
      <c r="BR14" s="61"/>
      <c r="BS14" s="60"/>
      <c r="BT14" s="61"/>
      <c r="BU14" s="61"/>
      <c r="BV14" s="61"/>
      <c r="BW14" s="60"/>
      <c r="BX14" s="61"/>
      <c r="BY14" s="60"/>
      <c r="BZ14" s="61"/>
      <c r="CA14" s="61"/>
      <c r="CB14" s="61"/>
      <c r="CC14" s="61"/>
      <c r="CD14" s="61"/>
      <c r="CE14" s="61"/>
      <c r="CF14" s="60"/>
      <c r="CG14" s="61"/>
      <c r="CH14" s="61"/>
      <c r="CI14" s="60"/>
      <c r="CJ14" s="61"/>
      <c r="CK14" s="61"/>
      <c r="CL14" s="61"/>
      <c r="CN14" s="65"/>
      <c r="CO14" s="67"/>
      <c r="CP14" s="67"/>
      <c r="CQ14" s="68"/>
    </row>
    <row r="15" spans="1:95" s="48" customFormat="1" ht="21" customHeight="1">
      <c r="A15" s="57" t="s">
        <v>85</v>
      </c>
      <c r="B15" s="57">
        <v>35</v>
      </c>
      <c r="C15" s="52">
        <f ca="1" t="shared" si="0"/>
        <v>7</v>
      </c>
      <c r="D15" s="58" t="s">
        <v>93</v>
      </c>
      <c r="E15" s="57" t="s">
        <v>70</v>
      </c>
      <c r="F15" s="57">
        <v>53</v>
      </c>
      <c r="G15" s="59" t="s">
        <v>94</v>
      </c>
      <c r="H15" s="61"/>
      <c r="I15" s="61"/>
      <c r="J15" s="61"/>
      <c r="K15" s="61"/>
      <c r="L15" s="60" t="s">
        <v>88</v>
      </c>
      <c r="M15" s="61"/>
      <c r="N15" s="61"/>
      <c r="O15" s="60" t="s">
        <v>84</v>
      </c>
      <c r="P15" s="61"/>
      <c r="Q15" s="61"/>
      <c r="R15" s="61"/>
      <c r="S15" s="61"/>
      <c r="T15" s="61"/>
      <c r="U15" s="60" t="s">
        <v>74</v>
      </c>
      <c r="V15" s="61"/>
      <c r="W15" s="61"/>
      <c r="X15" s="60" t="s">
        <v>74</v>
      </c>
      <c r="Y15" s="61"/>
      <c r="Z15" s="61"/>
      <c r="AA15" s="60" t="s">
        <v>88</v>
      </c>
      <c r="AB15" s="61"/>
      <c r="AC15" s="61"/>
      <c r="AD15" s="61"/>
      <c r="AE15" s="61"/>
      <c r="AF15" s="61"/>
      <c r="AG15" s="63"/>
      <c r="AH15" s="63"/>
      <c r="AI15" s="63"/>
      <c r="AJ15" s="63"/>
      <c r="AK15" s="63"/>
      <c r="AL15" s="63"/>
      <c r="AM15" s="63"/>
      <c r="AN15" s="62"/>
      <c r="AO15" s="63"/>
      <c r="AP15" s="62"/>
      <c r="AQ15" s="63"/>
      <c r="AR15" s="63"/>
      <c r="AS15" s="63"/>
      <c r="AT15" s="63"/>
      <c r="AU15" s="63"/>
      <c r="AV15" s="63"/>
      <c r="AW15" s="62"/>
      <c r="AX15" s="63"/>
      <c r="AY15" s="62"/>
      <c r="AZ15" s="63"/>
      <c r="BC15" s="65"/>
      <c r="BD15" s="67"/>
      <c r="BE15" s="67"/>
      <c r="BF15" s="67"/>
      <c r="BG15" s="68"/>
      <c r="BI15" s="40">
        <f ca="1" t="shared" si="1"/>
        <v>7</v>
      </c>
      <c r="BJ15" s="69" t="str">
        <f t="shared" si="3"/>
        <v>GAZONNAUD Loic</v>
      </c>
      <c r="BK15" s="69" t="str">
        <f t="shared" si="3"/>
        <v>M</v>
      </c>
      <c r="BL15" s="69">
        <f t="shared" si="3"/>
        <v>53</v>
      </c>
      <c r="BM15" s="69" t="str">
        <f t="shared" si="3"/>
        <v>C.P.B. RENNES</v>
      </c>
      <c r="BN15" s="61"/>
      <c r="BO15" s="61"/>
      <c r="BP15" s="61"/>
      <c r="BQ15" s="61"/>
      <c r="BR15" s="60"/>
      <c r="BS15" s="61"/>
      <c r="BT15" s="61"/>
      <c r="BU15" s="60"/>
      <c r="BV15" s="61"/>
      <c r="BW15" s="61"/>
      <c r="BX15" s="61"/>
      <c r="BY15" s="61"/>
      <c r="BZ15" s="61"/>
      <c r="CA15" s="60"/>
      <c r="CB15" s="61"/>
      <c r="CC15" s="61"/>
      <c r="CD15" s="60"/>
      <c r="CE15" s="61"/>
      <c r="CF15" s="61"/>
      <c r="CG15" s="60"/>
      <c r="CH15" s="61"/>
      <c r="CI15" s="61"/>
      <c r="CJ15" s="61"/>
      <c r="CK15" s="61"/>
      <c r="CL15" s="61"/>
      <c r="CN15" s="65"/>
      <c r="CO15" s="67"/>
      <c r="CP15" s="67"/>
      <c r="CQ15" s="68"/>
    </row>
    <row r="16" spans="1:95" s="48" customFormat="1" ht="21" customHeight="1">
      <c r="A16" s="57" t="s">
        <v>85</v>
      </c>
      <c r="B16" s="57">
        <v>35</v>
      </c>
      <c r="C16" s="52">
        <f ca="1" t="shared" si="0"/>
        <v>8</v>
      </c>
      <c r="D16" s="58" t="s">
        <v>95</v>
      </c>
      <c r="E16" s="57" t="s">
        <v>70</v>
      </c>
      <c r="F16" s="57">
        <v>55</v>
      </c>
      <c r="G16" s="59" t="s">
        <v>96</v>
      </c>
      <c r="H16" s="61"/>
      <c r="I16" s="60" t="s">
        <v>97</v>
      </c>
      <c r="J16" s="61"/>
      <c r="K16" s="61"/>
      <c r="L16" s="61"/>
      <c r="M16" s="61"/>
      <c r="N16" s="60" t="s">
        <v>75</v>
      </c>
      <c r="O16" s="61"/>
      <c r="P16" s="61"/>
      <c r="Q16" s="61"/>
      <c r="R16" s="61"/>
      <c r="S16" s="61"/>
      <c r="T16" s="60" t="s">
        <v>88</v>
      </c>
      <c r="U16" s="61"/>
      <c r="V16" s="61"/>
      <c r="W16" s="61"/>
      <c r="X16" s="61"/>
      <c r="Y16" s="60"/>
      <c r="Z16" s="61"/>
      <c r="AA16" s="61"/>
      <c r="AB16" s="61"/>
      <c r="AC16" s="61"/>
      <c r="AD16" s="60"/>
      <c r="AE16" s="61"/>
      <c r="AF16" s="61"/>
      <c r="AG16" s="63"/>
      <c r="AH16" s="62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2"/>
      <c r="AW16" s="63"/>
      <c r="AX16" s="62"/>
      <c r="AY16" s="62"/>
      <c r="AZ16" s="63"/>
      <c r="BC16" s="65"/>
      <c r="BD16" s="67"/>
      <c r="BE16" s="67"/>
      <c r="BF16" s="67"/>
      <c r="BG16" s="68"/>
      <c r="BI16" s="40">
        <f ca="1" t="shared" si="1"/>
        <v>8</v>
      </c>
      <c r="BJ16" s="69" t="str">
        <f t="shared" si="3"/>
        <v>DAUGAN Maxime</v>
      </c>
      <c r="BK16" s="69" t="str">
        <f t="shared" si="3"/>
        <v>M</v>
      </c>
      <c r="BL16" s="69">
        <f t="shared" si="3"/>
        <v>55</v>
      </c>
      <c r="BM16" s="69" t="str">
        <f t="shared" si="3"/>
        <v>JUDO CLUB PAYS DE VITRE</v>
      </c>
      <c r="BN16" s="61"/>
      <c r="BO16" s="60"/>
      <c r="BP16" s="61"/>
      <c r="BQ16" s="61"/>
      <c r="BR16" s="61"/>
      <c r="BS16" s="61"/>
      <c r="BT16" s="60"/>
      <c r="BU16" s="61"/>
      <c r="BV16" s="61"/>
      <c r="BW16" s="61"/>
      <c r="BX16" s="61"/>
      <c r="BY16" s="61"/>
      <c r="BZ16" s="60"/>
      <c r="CA16" s="61"/>
      <c r="CB16" s="61"/>
      <c r="CC16" s="61"/>
      <c r="CD16" s="61"/>
      <c r="CE16" s="60"/>
      <c r="CF16" s="61"/>
      <c r="CG16" s="61"/>
      <c r="CH16" s="61"/>
      <c r="CI16" s="61"/>
      <c r="CJ16" s="60"/>
      <c r="CK16" s="61"/>
      <c r="CL16" s="61"/>
      <c r="CN16" s="65"/>
      <c r="CO16" s="67"/>
      <c r="CP16" s="67"/>
      <c r="CQ16" s="68"/>
    </row>
    <row r="17" spans="1:95" s="48" customFormat="1" ht="21" customHeight="1">
      <c r="A17" s="57" t="s">
        <v>68</v>
      </c>
      <c r="B17" s="57">
        <v>49</v>
      </c>
      <c r="C17" s="52">
        <f ca="1" t="shared" si="0"/>
        <v>9</v>
      </c>
      <c r="D17" s="58" t="s">
        <v>98</v>
      </c>
      <c r="E17" s="57" t="s">
        <v>70</v>
      </c>
      <c r="F17" s="57">
        <v>55</v>
      </c>
      <c r="G17" s="59" t="s">
        <v>99</v>
      </c>
      <c r="H17" s="61"/>
      <c r="I17" s="61"/>
      <c r="J17" s="61"/>
      <c r="K17" s="60" t="s">
        <v>100</v>
      </c>
      <c r="L17" s="61"/>
      <c r="M17" s="61"/>
      <c r="N17" s="61"/>
      <c r="O17" s="61"/>
      <c r="P17" s="61"/>
      <c r="Q17" s="60" t="s">
        <v>72</v>
      </c>
      <c r="R17" s="61"/>
      <c r="S17" s="61"/>
      <c r="T17" s="60" t="s">
        <v>72</v>
      </c>
      <c r="U17" s="61"/>
      <c r="V17" s="61"/>
      <c r="W17" s="61"/>
      <c r="X17" s="60" t="s">
        <v>88</v>
      </c>
      <c r="Y17" s="61"/>
      <c r="Z17" s="61"/>
      <c r="AA17" s="61"/>
      <c r="AB17" s="61"/>
      <c r="AC17" s="61"/>
      <c r="AD17" s="61"/>
      <c r="AE17" s="60" t="s">
        <v>88</v>
      </c>
      <c r="AF17" s="61"/>
      <c r="AG17" s="63"/>
      <c r="AH17" s="63"/>
      <c r="AI17" s="62"/>
      <c r="AJ17" s="63"/>
      <c r="AK17" s="63"/>
      <c r="AL17" s="63"/>
      <c r="AM17" s="63"/>
      <c r="AN17" s="63"/>
      <c r="AO17" s="63"/>
      <c r="AP17" s="63"/>
      <c r="AQ17" s="62"/>
      <c r="AR17" s="63"/>
      <c r="AS17" s="63"/>
      <c r="AT17" s="62"/>
      <c r="AU17" s="63"/>
      <c r="AV17" s="63"/>
      <c r="AW17" s="63"/>
      <c r="AX17" s="63"/>
      <c r="AY17" s="63"/>
      <c r="AZ17" s="62"/>
      <c r="BC17" s="65"/>
      <c r="BD17" s="67"/>
      <c r="BE17" s="67"/>
      <c r="BF17" s="67"/>
      <c r="BG17" s="68"/>
      <c r="BI17" s="40">
        <f ca="1" t="shared" si="1"/>
        <v>9</v>
      </c>
      <c r="BJ17" s="69" t="str">
        <f t="shared" si="3"/>
        <v>FOURMOND Valentin</v>
      </c>
      <c r="BK17" s="69" t="str">
        <f t="shared" si="3"/>
        <v>M</v>
      </c>
      <c r="BL17" s="69">
        <f t="shared" si="3"/>
        <v>55</v>
      </c>
      <c r="BM17" s="69" t="str">
        <f t="shared" si="3"/>
        <v>KETSUGO ANGERS</v>
      </c>
      <c r="BN17" s="61"/>
      <c r="BO17" s="61"/>
      <c r="BP17" s="61"/>
      <c r="BQ17" s="60"/>
      <c r="BR17" s="61"/>
      <c r="BS17" s="61"/>
      <c r="BT17" s="61"/>
      <c r="BU17" s="61"/>
      <c r="BV17" s="61"/>
      <c r="BW17" s="60"/>
      <c r="BX17" s="61"/>
      <c r="BY17" s="61"/>
      <c r="BZ17" s="60"/>
      <c r="CA17" s="61"/>
      <c r="CB17" s="61"/>
      <c r="CC17" s="61"/>
      <c r="CD17" s="60"/>
      <c r="CE17" s="61"/>
      <c r="CF17" s="61"/>
      <c r="CG17" s="61"/>
      <c r="CH17" s="61"/>
      <c r="CI17" s="61"/>
      <c r="CJ17" s="61"/>
      <c r="CK17" s="60"/>
      <c r="CL17" s="61"/>
      <c r="CN17" s="65"/>
      <c r="CO17" s="67"/>
      <c r="CP17" s="67"/>
      <c r="CQ17" s="68"/>
    </row>
    <row r="18" spans="1:95" s="48" customFormat="1" ht="21" customHeight="1" thickBot="1">
      <c r="A18" s="57" t="s">
        <v>68</v>
      </c>
      <c r="B18" s="57">
        <v>49</v>
      </c>
      <c r="C18" s="52">
        <f ca="1" t="shared" si="0"/>
        <v>10</v>
      </c>
      <c r="D18" s="58" t="s">
        <v>101</v>
      </c>
      <c r="E18" s="57" t="s">
        <v>70</v>
      </c>
      <c r="F18" s="57">
        <v>55</v>
      </c>
      <c r="G18" s="59" t="s">
        <v>102</v>
      </c>
      <c r="H18" s="61"/>
      <c r="I18" s="60" t="s">
        <v>72</v>
      </c>
      <c r="J18" s="61"/>
      <c r="K18" s="61"/>
      <c r="L18" s="60" t="s">
        <v>72</v>
      </c>
      <c r="M18" s="61"/>
      <c r="N18" s="61"/>
      <c r="O18" s="61"/>
      <c r="P18" s="61"/>
      <c r="Q18" s="61"/>
      <c r="R18" s="61"/>
      <c r="S18" s="61"/>
      <c r="T18" s="61"/>
      <c r="U18" s="61"/>
      <c r="V18" s="60" t="s">
        <v>88</v>
      </c>
      <c r="W18" s="61"/>
      <c r="X18" s="61"/>
      <c r="Y18" s="61"/>
      <c r="Z18" s="61"/>
      <c r="AA18" s="61"/>
      <c r="AB18" s="61"/>
      <c r="AC18" s="60"/>
      <c r="AD18" s="61"/>
      <c r="AE18" s="61"/>
      <c r="AF18" s="60" t="s">
        <v>72</v>
      </c>
      <c r="AG18" s="63"/>
      <c r="AH18" s="63"/>
      <c r="AI18" s="63"/>
      <c r="AJ18" s="62"/>
      <c r="AK18" s="63"/>
      <c r="AL18" s="63"/>
      <c r="AM18" s="63"/>
      <c r="AN18" s="63"/>
      <c r="AO18" s="63"/>
      <c r="AP18" s="63"/>
      <c r="AQ18" s="63"/>
      <c r="AR18" s="62" t="s">
        <v>72</v>
      </c>
      <c r="AS18" s="63"/>
      <c r="AT18" s="63"/>
      <c r="AU18" s="62"/>
      <c r="AV18" s="63"/>
      <c r="AW18" s="63"/>
      <c r="AX18" s="63"/>
      <c r="AY18" s="63"/>
      <c r="AZ18" s="62"/>
      <c r="BC18" s="70"/>
      <c r="BD18" s="71"/>
      <c r="BE18" s="71"/>
      <c r="BF18" s="71"/>
      <c r="BG18" s="72"/>
      <c r="BI18" s="40">
        <f ca="1" t="shared" si="1"/>
        <v>10</v>
      </c>
      <c r="BJ18" s="69" t="str">
        <f t="shared" si="3"/>
        <v>GECCHELE Wilfried</v>
      </c>
      <c r="BK18" s="69" t="str">
        <f t="shared" si="3"/>
        <v>M</v>
      </c>
      <c r="BL18" s="69">
        <f t="shared" si="3"/>
        <v>55</v>
      </c>
      <c r="BM18" s="69" t="str">
        <f t="shared" si="3"/>
        <v>JUDO CLUB LES ROSIERS/LOIRE</v>
      </c>
      <c r="BN18" s="61"/>
      <c r="BO18" s="60"/>
      <c r="BP18" s="61"/>
      <c r="BQ18" s="61"/>
      <c r="BR18" s="60"/>
      <c r="BS18" s="61"/>
      <c r="BT18" s="61"/>
      <c r="BU18" s="61"/>
      <c r="BV18" s="61"/>
      <c r="BW18" s="61"/>
      <c r="BX18" s="61"/>
      <c r="BY18" s="61"/>
      <c r="BZ18" s="61"/>
      <c r="CA18" s="61"/>
      <c r="CB18" s="60"/>
      <c r="CC18" s="61"/>
      <c r="CD18" s="61"/>
      <c r="CE18" s="61"/>
      <c r="CF18" s="61"/>
      <c r="CG18" s="61"/>
      <c r="CH18" s="61"/>
      <c r="CI18" s="60"/>
      <c r="CJ18" s="61"/>
      <c r="CK18" s="61"/>
      <c r="CL18" s="60"/>
      <c r="CN18" s="70"/>
      <c r="CO18" s="71"/>
      <c r="CP18" s="71"/>
      <c r="CQ18" s="72"/>
    </row>
    <row r="19" spans="1:90" s="48" customFormat="1" ht="24.75" customHeight="1" thickBot="1">
      <c r="A19" s="64"/>
      <c r="B19" s="64"/>
      <c r="C19" s="73"/>
      <c r="D19" s="74"/>
      <c r="E19" s="74"/>
      <c r="F19" s="74"/>
      <c r="G19" s="74"/>
      <c r="H19" s="64"/>
      <c r="I19" s="64"/>
      <c r="J19" s="64"/>
      <c r="K19" s="64"/>
      <c r="L19" s="64"/>
      <c r="M19" s="75" t="s">
        <v>103</v>
      </c>
      <c r="N19" s="75"/>
      <c r="O19" s="75"/>
      <c r="P19" s="75"/>
      <c r="Q19" s="76"/>
      <c r="R19" s="64"/>
      <c r="S19" s="64"/>
      <c r="T19" s="64"/>
      <c r="U19" s="64"/>
      <c r="V19" s="64"/>
      <c r="Y19" s="77"/>
      <c r="Z19" s="77"/>
      <c r="AA19" s="77"/>
      <c r="AB19" s="77"/>
      <c r="AC19" s="77"/>
      <c r="AD19" s="77"/>
      <c r="AE19" s="77"/>
      <c r="AF19" s="77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I19" s="73"/>
      <c r="BJ19" s="74"/>
      <c r="BK19" s="74"/>
      <c r="BL19" s="74"/>
      <c r="BM19" s="74"/>
      <c r="BN19" s="64"/>
      <c r="BO19" s="64"/>
      <c r="BP19" s="64"/>
      <c r="BQ19" s="64"/>
      <c r="BR19" s="64"/>
      <c r="BS19" s="78" t="s">
        <v>103</v>
      </c>
      <c r="BT19" s="78"/>
      <c r="BU19" s="78"/>
      <c r="BV19" s="78"/>
      <c r="BW19" s="78" t="s">
        <v>104</v>
      </c>
      <c r="BX19" s="78"/>
      <c r="BY19" s="78"/>
      <c r="BZ19" s="78"/>
      <c r="CA19" s="64"/>
      <c r="CB19" s="64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1:95" s="48" customFormat="1" ht="24" customHeight="1" thickBot="1">
      <c r="A20" s="40" t="s">
        <v>14</v>
      </c>
      <c r="B20" s="40" t="s">
        <v>15</v>
      </c>
      <c r="C20" s="41" t="s">
        <v>16</v>
      </c>
      <c r="D20" s="79" t="s">
        <v>17</v>
      </c>
      <c r="E20" s="79" t="s">
        <v>18</v>
      </c>
      <c r="F20" s="50" t="s">
        <v>105</v>
      </c>
      <c r="G20" s="80" t="s">
        <v>20</v>
      </c>
      <c r="H20" s="81" t="s">
        <v>106</v>
      </c>
      <c r="I20" s="82" t="s">
        <v>107</v>
      </c>
      <c r="J20" s="82" t="s">
        <v>108</v>
      </c>
      <c r="K20" s="82" t="s">
        <v>109</v>
      </c>
      <c r="L20" s="83" t="s">
        <v>110</v>
      </c>
      <c r="M20" s="84" t="s">
        <v>111</v>
      </c>
      <c r="N20" s="85" t="s">
        <v>112</v>
      </c>
      <c r="O20" s="85" t="s">
        <v>113</v>
      </c>
      <c r="P20" s="86" t="s">
        <v>114</v>
      </c>
      <c r="Q20" s="87" t="s">
        <v>115</v>
      </c>
      <c r="R20" s="88"/>
      <c r="S20" s="89" t="s">
        <v>116</v>
      </c>
      <c r="T20" s="90" t="s">
        <v>117</v>
      </c>
      <c r="U20" s="91"/>
      <c r="V20" s="3"/>
      <c r="W20" s="92" t="s">
        <v>118</v>
      </c>
      <c r="X20" s="93"/>
      <c r="Y20" s="93"/>
      <c r="Z20" s="93"/>
      <c r="AA20" s="94"/>
      <c r="AB20" s="95"/>
      <c r="AC20" s="95"/>
      <c r="AD20" s="95"/>
      <c r="AE20" s="95"/>
      <c r="AF20" s="95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BC20" s="32" t="s">
        <v>119</v>
      </c>
      <c r="BD20" s="33" t="s">
        <v>120</v>
      </c>
      <c r="BE20" s="33" t="s">
        <v>121</v>
      </c>
      <c r="BF20" s="33" t="s">
        <v>122</v>
      </c>
      <c r="BG20" s="34" t="s">
        <v>123</v>
      </c>
      <c r="BI20" s="41" t="s">
        <v>16</v>
      </c>
      <c r="BJ20" s="79" t="s">
        <v>17</v>
      </c>
      <c r="BK20" s="79" t="s">
        <v>18</v>
      </c>
      <c r="BL20" s="50" t="s">
        <v>105</v>
      </c>
      <c r="BM20" s="80" t="s">
        <v>20</v>
      </c>
      <c r="BN20" s="81" t="s">
        <v>106</v>
      </c>
      <c r="BO20" s="82" t="s">
        <v>107</v>
      </c>
      <c r="BP20" s="82" t="s">
        <v>108</v>
      </c>
      <c r="BQ20" s="82" t="s">
        <v>109</v>
      </c>
      <c r="BR20" s="83" t="s">
        <v>110</v>
      </c>
      <c r="BS20" s="84" t="s">
        <v>111</v>
      </c>
      <c r="BT20" s="85" t="s">
        <v>112</v>
      </c>
      <c r="BU20" s="85" t="s">
        <v>113</v>
      </c>
      <c r="BV20" s="86" t="s">
        <v>114</v>
      </c>
      <c r="BW20" s="81" t="s">
        <v>119</v>
      </c>
      <c r="BX20" s="82" t="s">
        <v>120</v>
      </c>
      <c r="BY20" s="82" t="s">
        <v>121</v>
      </c>
      <c r="BZ20" s="83" t="s">
        <v>122</v>
      </c>
      <c r="CA20" s="87" t="s">
        <v>115</v>
      </c>
      <c r="CB20" s="88"/>
      <c r="CC20" s="89" t="s">
        <v>116</v>
      </c>
      <c r="CD20" s="90" t="s">
        <v>117</v>
      </c>
      <c r="CE20" s="91"/>
      <c r="CF20" s="3"/>
      <c r="CG20" s="92" t="s">
        <v>118</v>
      </c>
      <c r="CH20" s="93"/>
      <c r="CI20" s="93"/>
      <c r="CJ20" s="93"/>
      <c r="CK20" s="94"/>
      <c r="CL20" s="97"/>
      <c r="CM20" s="98"/>
      <c r="CN20" s="99"/>
      <c r="CO20" s="33"/>
      <c r="CP20" s="33"/>
      <c r="CQ20" s="34"/>
    </row>
    <row r="21" spans="1:95" s="48" customFormat="1" ht="21" customHeight="1">
      <c r="A21" s="57" t="str">
        <f aca="true" ca="1" t="shared" si="4" ref="A21:B30">OFFSET(A21,-12,0)</f>
        <v>PDL</v>
      </c>
      <c r="B21" s="57">
        <f ca="1" t="shared" si="4"/>
        <v>72</v>
      </c>
      <c r="C21" s="40">
        <v>1</v>
      </c>
      <c r="D21" s="100" t="str">
        <f aca="true" ca="1" t="shared" si="5" ref="D21:E30">OFFSET(D21,-12,0)</f>
        <v>BEAUDET MATTEO</v>
      </c>
      <c r="E21" s="57" t="str">
        <f ca="1" t="shared" si="5"/>
        <v>M</v>
      </c>
      <c r="F21" s="57">
        <v>30</v>
      </c>
      <c r="G21" s="101" t="str">
        <f aca="true" ca="1" t="shared" si="6" ref="G21:G30">OFFSET(G21,-12,0)</f>
        <v>SPORTS LOISIRS SECTION JUDO</v>
      </c>
      <c r="H21" s="102">
        <v>0</v>
      </c>
      <c r="I21" s="103">
        <v>0</v>
      </c>
      <c r="J21" s="103">
        <v>0</v>
      </c>
      <c r="K21" s="103">
        <v>0</v>
      </c>
      <c r="L21" s="104">
        <v>0</v>
      </c>
      <c r="M21" s="105"/>
      <c r="N21" s="106"/>
      <c r="O21" s="106"/>
      <c r="P21" s="107"/>
      <c r="Q21" s="108">
        <f aca="true" t="shared" si="7" ref="Q21:Q30">SUM(H21:P21,BC21:BG21)</f>
        <v>0</v>
      </c>
      <c r="R21" s="109"/>
      <c r="S21" s="110"/>
      <c r="T21" s="90">
        <f aca="true" ca="1" t="shared" si="8" ref="T21:T30">SUM(OFFSET(T21,0,-14),OFFSET(T21,0,-3))</f>
        <v>30</v>
      </c>
      <c r="U21" s="91"/>
      <c r="V21" s="3"/>
      <c r="W21" s="111" t="s">
        <v>46</v>
      </c>
      <c r="X21" s="112" t="s">
        <v>47</v>
      </c>
      <c r="Y21" s="112" t="s">
        <v>48</v>
      </c>
      <c r="Z21" s="112" t="s">
        <v>49</v>
      </c>
      <c r="AA21" s="113" t="s">
        <v>50</v>
      </c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BC21" s="65"/>
      <c r="BD21" s="66"/>
      <c r="BE21" s="67"/>
      <c r="BF21" s="67"/>
      <c r="BG21" s="68"/>
      <c r="BI21" s="40">
        <v>1</v>
      </c>
      <c r="BJ21" s="57" t="str">
        <f>D21</f>
        <v>BEAUDET MATTEO</v>
      </c>
      <c r="BK21" s="57" t="str">
        <f>E21</f>
        <v>M</v>
      </c>
      <c r="BL21" s="57">
        <f>F21</f>
        <v>30</v>
      </c>
      <c r="BM21" s="57" t="str">
        <f>G21</f>
        <v>SPORTS LOISIRS SECTION JUDO</v>
      </c>
      <c r="BN21" s="102"/>
      <c r="BO21" s="103"/>
      <c r="BP21" s="103"/>
      <c r="BQ21" s="103"/>
      <c r="BR21" s="104"/>
      <c r="BS21" s="105"/>
      <c r="BT21" s="106"/>
      <c r="BU21" s="106"/>
      <c r="BV21" s="107"/>
      <c r="BW21" s="102"/>
      <c r="BX21" s="103"/>
      <c r="BY21" s="103"/>
      <c r="BZ21" s="104"/>
      <c r="CA21" s="114"/>
      <c r="CB21" s="115"/>
      <c r="CC21" s="110"/>
      <c r="CD21" s="90"/>
      <c r="CE21" s="91"/>
      <c r="CF21" s="3"/>
      <c r="CG21" s="37" t="s">
        <v>46</v>
      </c>
      <c r="CH21" s="38" t="s">
        <v>47</v>
      </c>
      <c r="CI21" s="38" t="s">
        <v>48</v>
      </c>
      <c r="CJ21" s="38" t="s">
        <v>49</v>
      </c>
      <c r="CK21" s="39" t="s">
        <v>50</v>
      </c>
      <c r="CL21" s="96"/>
      <c r="CM21" s="116"/>
      <c r="CN21" s="117"/>
      <c r="CO21" s="118"/>
      <c r="CP21" s="118"/>
      <c r="CQ21" s="119"/>
    </row>
    <row r="22" spans="1:95" s="48" customFormat="1" ht="21" customHeight="1">
      <c r="A22" s="57" t="str">
        <f ca="1" t="shared" si="4"/>
        <v>PDL</v>
      </c>
      <c r="B22" s="57">
        <f ca="1" t="shared" si="4"/>
        <v>72</v>
      </c>
      <c r="C22" s="40">
        <v>2</v>
      </c>
      <c r="D22" s="100" t="str">
        <f ca="1" t="shared" si="5"/>
        <v>HUSSET Mateo</v>
      </c>
      <c r="E22" s="57" t="str">
        <f ca="1" t="shared" si="5"/>
        <v>M</v>
      </c>
      <c r="F22" s="57">
        <v>37</v>
      </c>
      <c r="G22" s="101" t="str">
        <f ca="1" t="shared" si="6"/>
        <v>SPORTS LOISIRS SECTION JUDO</v>
      </c>
      <c r="H22" s="120">
        <v>0</v>
      </c>
      <c r="I22" s="121">
        <v>0</v>
      </c>
      <c r="J22" s="121">
        <v>0</v>
      </c>
      <c r="K22" s="121" t="str">
        <f>IF(M22&lt;&gt;"","-","")</f>
        <v>-</v>
      </c>
      <c r="L22" s="122" t="str">
        <f>IF(M22&lt;&gt;"","-","")</f>
        <v>-</v>
      </c>
      <c r="M22" s="123">
        <v>0</v>
      </c>
      <c r="N22" s="124">
        <v>0</v>
      </c>
      <c r="O22" s="124"/>
      <c r="P22" s="125"/>
      <c r="Q22" s="126">
        <f t="shared" si="7"/>
        <v>0</v>
      </c>
      <c r="R22" s="127"/>
      <c r="S22" s="110"/>
      <c r="T22" s="90">
        <f ca="1" t="shared" si="8"/>
        <v>37</v>
      </c>
      <c r="U22" s="91"/>
      <c r="V22" s="3"/>
      <c r="W22" s="128" t="s">
        <v>51</v>
      </c>
      <c r="X22" s="43" t="s">
        <v>52</v>
      </c>
      <c r="Y22" s="43" t="s">
        <v>53</v>
      </c>
      <c r="Z22" s="43" t="s">
        <v>54</v>
      </c>
      <c r="AA22" s="129" t="s">
        <v>55</v>
      </c>
      <c r="AB22" s="96"/>
      <c r="AC22" s="96"/>
      <c r="AD22" s="96"/>
      <c r="AE22" s="96"/>
      <c r="AF22" s="96"/>
      <c r="AG22" s="96"/>
      <c r="AH22" s="96"/>
      <c r="AI22" s="96"/>
      <c r="AJ22" s="130"/>
      <c r="AK22" s="130"/>
      <c r="AL22" s="130"/>
      <c r="AM22" s="130"/>
      <c r="AN22" s="130"/>
      <c r="AO22" s="130"/>
      <c r="AP22" s="130"/>
      <c r="BC22" s="65"/>
      <c r="BD22" s="66"/>
      <c r="BE22" s="67"/>
      <c r="BF22" s="67"/>
      <c r="BG22" s="68"/>
      <c r="BI22" s="40">
        <v>2</v>
      </c>
      <c r="BJ22" s="57" t="str">
        <f aca="true" t="shared" si="9" ref="BJ22:BJ30">D22</f>
        <v>HUSSET Mateo</v>
      </c>
      <c r="BK22" s="57" t="str">
        <f aca="true" t="shared" si="10" ref="BK22:BK30">E22</f>
        <v>M</v>
      </c>
      <c r="BL22" s="57">
        <f>F23</f>
        <v>50</v>
      </c>
      <c r="BM22" s="57" t="str">
        <f aca="true" t="shared" si="11" ref="BM22:BM30">G22</f>
        <v>SPORTS LOISIRS SECTION JUDO</v>
      </c>
      <c r="BN22" s="120"/>
      <c r="BO22" s="121"/>
      <c r="BP22" s="121"/>
      <c r="BQ22" s="121"/>
      <c r="BR22" s="122"/>
      <c r="BS22" s="123"/>
      <c r="BT22" s="124"/>
      <c r="BU22" s="124"/>
      <c r="BV22" s="125"/>
      <c r="BW22" s="120"/>
      <c r="BX22" s="121"/>
      <c r="BY22" s="121"/>
      <c r="BZ22" s="122"/>
      <c r="CA22" s="131"/>
      <c r="CB22" s="132"/>
      <c r="CC22" s="110"/>
      <c r="CD22" s="90"/>
      <c r="CE22" s="91"/>
      <c r="CF22" s="3"/>
      <c r="CG22" s="53" t="s">
        <v>51</v>
      </c>
      <c r="CH22" s="52" t="s">
        <v>52</v>
      </c>
      <c r="CI22" s="52" t="s">
        <v>53</v>
      </c>
      <c r="CJ22" s="52" t="s">
        <v>54</v>
      </c>
      <c r="CK22" s="54" t="s">
        <v>55</v>
      </c>
      <c r="CL22" s="96"/>
      <c r="CM22" s="116"/>
      <c r="CN22" s="117"/>
      <c r="CO22" s="118"/>
      <c r="CP22" s="118"/>
      <c r="CQ22" s="119"/>
    </row>
    <row r="23" spans="1:95" s="48" customFormat="1" ht="21" customHeight="1">
      <c r="A23" s="57" t="str">
        <f ca="1" t="shared" si="4"/>
        <v>PDL</v>
      </c>
      <c r="B23" s="57">
        <f ca="1" t="shared" si="4"/>
        <v>85</v>
      </c>
      <c r="C23" s="40">
        <v>3</v>
      </c>
      <c r="D23" s="57" t="str">
        <f ca="1" t="shared" si="5"/>
        <v>ALEXANDRE Titouan</v>
      </c>
      <c r="E23" s="57" t="str">
        <f ca="1" t="shared" si="5"/>
        <v>M</v>
      </c>
      <c r="F23" s="57">
        <v>50</v>
      </c>
      <c r="G23" s="101" t="str">
        <f ca="1" t="shared" si="6"/>
        <v>UNION JUDO LITTORAL VENDEE</v>
      </c>
      <c r="H23" s="120">
        <v>10</v>
      </c>
      <c r="I23" s="121">
        <v>0</v>
      </c>
      <c r="J23" s="121">
        <v>7</v>
      </c>
      <c r="K23" s="121" t="str">
        <f>IF(M23&lt;&gt;"","-","")</f>
        <v>-</v>
      </c>
      <c r="L23" s="122" t="str">
        <f>IF(M23&lt;&gt;"","-","")</f>
        <v>-</v>
      </c>
      <c r="M23" s="123">
        <v>0</v>
      </c>
      <c r="N23" s="124"/>
      <c r="O23" s="124"/>
      <c r="P23" s="125"/>
      <c r="Q23" s="126">
        <f t="shared" si="7"/>
        <v>17</v>
      </c>
      <c r="R23" s="127"/>
      <c r="S23" s="110"/>
      <c r="T23" s="90">
        <f ca="1" t="shared" si="8"/>
        <v>67</v>
      </c>
      <c r="U23" s="91"/>
      <c r="V23" s="3"/>
      <c r="W23" s="128" t="s">
        <v>56</v>
      </c>
      <c r="X23" s="133" t="s">
        <v>57</v>
      </c>
      <c r="Y23" s="44" t="s">
        <v>58</v>
      </c>
      <c r="Z23" s="44" t="s">
        <v>59</v>
      </c>
      <c r="AA23" s="134" t="s">
        <v>60</v>
      </c>
      <c r="AG23" s="96"/>
      <c r="BC23" s="65">
        <v>0</v>
      </c>
      <c r="BD23" s="66"/>
      <c r="BE23" s="67"/>
      <c r="BF23" s="67"/>
      <c r="BG23" s="68"/>
      <c r="BI23" s="40">
        <v>3</v>
      </c>
      <c r="BJ23" s="57" t="str">
        <f t="shared" si="9"/>
        <v>ALEXANDRE Titouan</v>
      </c>
      <c r="BK23" s="57" t="str">
        <f t="shared" si="10"/>
        <v>M</v>
      </c>
      <c r="BL23" s="57">
        <f>F24</f>
        <v>30</v>
      </c>
      <c r="BM23" s="57" t="str">
        <f t="shared" si="11"/>
        <v>UNION JUDO LITTORAL VENDEE</v>
      </c>
      <c r="BN23" s="120"/>
      <c r="BO23" s="121"/>
      <c r="BP23" s="121"/>
      <c r="BQ23" s="121"/>
      <c r="BR23" s="122"/>
      <c r="BS23" s="123"/>
      <c r="BT23" s="124"/>
      <c r="BU23" s="124"/>
      <c r="BV23" s="125"/>
      <c r="BW23" s="120"/>
      <c r="BX23" s="121"/>
      <c r="BY23" s="121"/>
      <c r="BZ23" s="122"/>
      <c r="CA23" s="131"/>
      <c r="CB23" s="132"/>
      <c r="CC23" s="110"/>
      <c r="CD23" s="90"/>
      <c r="CE23" s="91"/>
      <c r="CF23" s="3"/>
      <c r="CG23" s="53" t="s">
        <v>56</v>
      </c>
      <c r="CH23" s="52" t="s">
        <v>57</v>
      </c>
      <c r="CI23" s="52" t="s">
        <v>58</v>
      </c>
      <c r="CJ23" s="52" t="s">
        <v>59</v>
      </c>
      <c r="CK23" s="54" t="s">
        <v>60</v>
      </c>
      <c r="CL23" s="96"/>
      <c r="CM23" s="116"/>
      <c r="CN23" s="117"/>
      <c r="CO23" s="118"/>
      <c r="CP23" s="118"/>
      <c r="CQ23" s="119"/>
    </row>
    <row r="24" spans="1:95" s="48" customFormat="1" ht="21" customHeight="1" thickBot="1">
      <c r="A24" s="57" t="str">
        <f ca="1" t="shared" si="4"/>
        <v>PDL</v>
      </c>
      <c r="B24" s="57">
        <f ca="1" t="shared" si="4"/>
        <v>85</v>
      </c>
      <c r="C24" s="40">
        <v>4</v>
      </c>
      <c r="D24" s="100" t="str">
        <f ca="1" t="shared" si="5"/>
        <v>BILLET Nicolas</v>
      </c>
      <c r="E24" s="57" t="str">
        <f ca="1" t="shared" si="5"/>
        <v>M</v>
      </c>
      <c r="F24" s="57">
        <v>30</v>
      </c>
      <c r="G24" s="101" t="str">
        <f ca="1" t="shared" si="6"/>
        <v>JUDO 85</v>
      </c>
      <c r="H24" s="120">
        <v>0</v>
      </c>
      <c r="I24" s="121">
        <v>0</v>
      </c>
      <c r="J24" s="121">
        <v>7</v>
      </c>
      <c r="K24" s="121">
        <v>0</v>
      </c>
      <c r="L24" s="122">
        <v>0</v>
      </c>
      <c r="M24" s="123"/>
      <c r="N24" s="124"/>
      <c r="O24" s="124"/>
      <c r="P24" s="125"/>
      <c r="Q24" s="126">
        <f t="shared" si="7"/>
        <v>7</v>
      </c>
      <c r="R24" s="127"/>
      <c r="S24" s="110"/>
      <c r="T24" s="90">
        <f ca="1" t="shared" si="8"/>
        <v>37</v>
      </c>
      <c r="U24" s="91"/>
      <c r="V24" s="3"/>
      <c r="W24" s="135" t="s">
        <v>61</v>
      </c>
      <c r="X24" s="136" t="s">
        <v>62</v>
      </c>
      <c r="Y24" s="136" t="s">
        <v>63</v>
      </c>
      <c r="Z24" s="136" t="s">
        <v>64</v>
      </c>
      <c r="AA24" s="137" t="s">
        <v>65</v>
      </c>
      <c r="AG24" s="96"/>
      <c r="BC24" s="65"/>
      <c r="BD24" s="66"/>
      <c r="BE24" s="67"/>
      <c r="BF24" s="67"/>
      <c r="BG24" s="68"/>
      <c r="BI24" s="40">
        <v>4</v>
      </c>
      <c r="BJ24" s="57" t="str">
        <f t="shared" si="9"/>
        <v>BILLET Nicolas</v>
      </c>
      <c r="BK24" s="57" t="str">
        <f t="shared" si="10"/>
        <v>M</v>
      </c>
      <c r="BL24" s="57">
        <f>F25</f>
        <v>30</v>
      </c>
      <c r="BM24" s="57" t="str">
        <f t="shared" si="11"/>
        <v>JUDO 85</v>
      </c>
      <c r="BN24" s="120"/>
      <c r="BO24" s="121"/>
      <c r="BP24" s="121"/>
      <c r="BQ24" s="121"/>
      <c r="BR24" s="122"/>
      <c r="BS24" s="123"/>
      <c r="BT24" s="124"/>
      <c r="BU24" s="124"/>
      <c r="BV24" s="125"/>
      <c r="BW24" s="120"/>
      <c r="BX24" s="121"/>
      <c r="BY24" s="121"/>
      <c r="BZ24" s="122"/>
      <c r="CA24" s="131"/>
      <c r="CB24" s="132"/>
      <c r="CC24" s="110"/>
      <c r="CD24" s="90"/>
      <c r="CE24" s="91"/>
      <c r="CF24" s="3"/>
      <c r="CG24" s="138" t="s">
        <v>61</v>
      </c>
      <c r="CH24" s="139" t="s">
        <v>62</v>
      </c>
      <c r="CI24" s="139" t="s">
        <v>63</v>
      </c>
      <c r="CJ24" s="139" t="s">
        <v>64</v>
      </c>
      <c r="CK24" s="140" t="s">
        <v>65</v>
      </c>
      <c r="CL24" s="96"/>
      <c r="CM24" s="116"/>
      <c r="CN24" s="117"/>
      <c r="CO24" s="118"/>
      <c r="CP24" s="118"/>
      <c r="CQ24" s="119"/>
    </row>
    <row r="25" spans="1:95" s="48" customFormat="1" ht="21" customHeight="1">
      <c r="A25" s="57" t="str">
        <f ca="1" t="shared" si="4"/>
        <v>BRE</v>
      </c>
      <c r="B25" s="57">
        <f ca="1" t="shared" si="4"/>
        <v>35</v>
      </c>
      <c r="C25" s="40">
        <v>5</v>
      </c>
      <c r="D25" s="100" t="str">
        <f ca="1" t="shared" si="5"/>
        <v>DAVY Quentin</v>
      </c>
      <c r="E25" s="57" t="str">
        <f ca="1" t="shared" si="5"/>
        <v>M</v>
      </c>
      <c r="F25" s="57">
        <v>30</v>
      </c>
      <c r="G25" s="101" t="str">
        <f ca="1" t="shared" si="6"/>
        <v>ALLIANCE JUDO RENNES</v>
      </c>
      <c r="H25" s="120">
        <v>0</v>
      </c>
      <c r="I25" s="121">
        <v>10</v>
      </c>
      <c r="J25" s="121">
        <v>10</v>
      </c>
      <c r="K25" s="121">
        <v>0</v>
      </c>
      <c r="L25" s="122">
        <v>10</v>
      </c>
      <c r="M25" s="123"/>
      <c r="N25" s="124"/>
      <c r="O25" s="124"/>
      <c r="P25" s="125"/>
      <c r="Q25" s="126">
        <f t="shared" si="7"/>
        <v>30</v>
      </c>
      <c r="R25" s="127"/>
      <c r="S25" s="110"/>
      <c r="T25" s="90">
        <f ca="1" t="shared" si="8"/>
        <v>60</v>
      </c>
      <c r="U25" s="91"/>
      <c r="V25" s="3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BC25" s="65"/>
      <c r="BD25" s="67"/>
      <c r="BE25" s="67"/>
      <c r="BF25" s="67"/>
      <c r="BG25" s="68"/>
      <c r="BI25" s="40">
        <v>5</v>
      </c>
      <c r="BJ25" s="57" t="str">
        <f t="shared" si="9"/>
        <v>DAVY Quentin</v>
      </c>
      <c r="BK25" s="57" t="str">
        <f t="shared" si="10"/>
        <v>M</v>
      </c>
      <c r="BL25" s="57">
        <f>F22</f>
        <v>37</v>
      </c>
      <c r="BM25" s="57" t="str">
        <f t="shared" si="11"/>
        <v>ALLIANCE JUDO RENNES</v>
      </c>
      <c r="BN25" s="120"/>
      <c r="BO25" s="121"/>
      <c r="BP25" s="121"/>
      <c r="BQ25" s="121"/>
      <c r="BR25" s="122"/>
      <c r="BS25" s="123"/>
      <c r="BT25" s="124"/>
      <c r="BU25" s="124"/>
      <c r="BV25" s="125"/>
      <c r="BW25" s="120"/>
      <c r="BX25" s="121"/>
      <c r="BY25" s="121"/>
      <c r="BZ25" s="122"/>
      <c r="CA25" s="131"/>
      <c r="CB25" s="132"/>
      <c r="CC25" s="110"/>
      <c r="CD25" s="90"/>
      <c r="CE25" s="91"/>
      <c r="CF25" s="3"/>
      <c r="CG25" s="141"/>
      <c r="CH25" s="96"/>
      <c r="CI25" s="96"/>
      <c r="CJ25" s="96"/>
      <c r="CK25" s="96"/>
      <c r="CL25" s="96"/>
      <c r="CM25" s="116"/>
      <c r="CN25" s="117"/>
      <c r="CO25" s="118"/>
      <c r="CP25" s="118"/>
      <c r="CQ25" s="119"/>
    </row>
    <row r="26" spans="1:95" s="48" customFormat="1" ht="21" customHeight="1">
      <c r="A26" s="57" t="str">
        <f ca="1" t="shared" si="4"/>
        <v>BRE</v>
      </c>
      <c r="B26" s="57">
        <f ca="1" t="shared" si="4"/>
        <v>35</v>
      </c>
      <c r="C26" s="40">
        <v>6</v>
      </c>
      <c r="D26" s="100" t="str">
        <f ca="1" t="shared" si="5"/>
        <v>JOURDAN Celestin</v>
      </c>
      <c r="E26" s="57" t="str">
        <f ca="1" t="shared" si="5"/>
        <v>M</v>
      </c>
      <c r="F26" s="57">
        <v>80</v>
      </c>
      <c r="G26" s="101" t="str">
        <f ca="1" t="shared" si="6"/>
        <v>J C DES MARCHES DE BRETAGNE</v>
      </c>
      <c r="H26" s="120">
        <v>10</v>
      </c>
      <c r="I26" s="121">
        <v>10</v>
      </c>
      <c r="J26" s="121" t="str">
        <f>IF(M26&lt;&gt;"","-","")</f>
        <v>-</v>
      </c>
      <c r="K26" s="121" t="str">
        <f>IF(M26&lt;&gt;"","-","")</f>
        <v>-</v>
      </c>
      <c r="L26" s="122" t="str">
        <f>IF(M26&lt;&gt;"","-","")</f>
        <v>-</v>
      </c>
      <c r="M26" s="123" t="s">
        <v>124</v>
      </c>
      <c r="N26" s="124"/>
      <c r="O26" s="124"/>
      <c r="P26" s="125"/>
      <c r="Q26" s="126">
        <f t="shared" si="7"/>
        <v>20</v>
      </c>
      <c r="R26" s="127"/>
      <c r="S26" s="110"/>
      <c r="T26" s="142">
        <f ca="1" t="shared" si="8"/>
        <v>100</v>
      </c>
      <c r="U26" s="91"/>
      <c r="V26" s="3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BC26" s="65"/>
      <c r="BD26" s="67"/>
      <c r="BE26" s="67"/>
      <c r="BF26" s="67"/>
      <c r="BG26" s="68"/>
      <c r="BI26" s="40">
        <v>6</v>
      </c>
      <c r="BJ26" s="57" t="str">
        <f t="shared" si="9"/>
        <v>JOURDAN Celestin</v>
      </c>
      <c r="BK26" s="57" t="str">
        <f t="shared" si="10"/>
        <v>M</v>
      </c>
      <c r="BL26" s="57">
        <f>F26</f>
        <v>80</v>
      </c>
      <c r="BM26" s="57" t="str">
        <f t="shared" si="11"/>
        <v>J C DES MARCHES DE BRETAGNE</v>
      </c>
      <c r="BN26" s="120"/>
      <c r="BO26" s="121"/>
      <c r="BP26" s="121"/>
      <c r="BQ26" s="121"/>
      <c r="BR26" s="122"/>
      <c r="BS26" s="123"/>
      <c r="BT26" s="124"/>
      <c r="BU26" s="124"/>
      <c r="BV26" s="125"/>
      <c r="BW26" s="120"/>
      <c r="BX26" s="121"/>
      <c r="BY26" s="121"/>
      <c r="BZ26" s="122"/>
      <c r="CA26" s="131"/>
      <c r="CB26" s="132"/>
      <c r="CC26" s="110"/>
      <c r="CD26" s="90"/>
      <c r="CE26" s="91"/>
      <c r="CF26" s="3"/>
      <c r="CG26" s="141"/>
      <c r="CH26" s="96"/>
      <c r="CI26" s="96"/>
      <c r="CJ26" s="96"/>
      <c r="CK26" s="96"/>
      <c r="CL26" s="96"/>
      <c r="CM26" s="116"/>
      <c r="CN26" s="117"/>
      <c r="CO26" s="118"/>
      <c r="CP26" s="118"/>
      <c r="CQ26" s="119"/>
    </row>
    <row r="27" spans="1:95" s="48" customFormat="1" ht="21" customHeight="1">
      <c r="A27" s="57" t="str">
        <f ca="1" t="shared" si="4"/>
        <v>BRE</v>
      </c>
      <c r="B27" s="57">
        <f ca="1" t="shared" si="4"/>
        <v>35</v>
      </c>
      <c r="C27" s="40">
        <v>7</v>
      </c>
      <c r="D27" s="100" t="str">
        <f ca="1" t="shared" si="5"/>
        <v>GAZONNAUD Loic</v>
      </c>
      <c r="E27" s="57" t="str">
        <f ca="1" t="shared" si="5"/>
        <v>M</v>
      </c>
      <c r="F27" s="57">
        <v>34</v>
      </c>
      <c r="G27" s="101" t="str">
        <f ca="1" t="shared" si="6"/>
        <v>C.P.B. RENNES</v>
      </c>
      <c r="H27" s="120">
        <v>10</v>
      </c>
      <c r="I27" s="121">
        <v>7</v>
      </c>
      <c r="J27" s="121">
        <v>0</v>
      </c>
      <c r="K27" s="121">
        <v>0</v>
      </c>
      <c r="L27" s="122">
        <v>10</v>
      </c>
      <c r="M27" s="123"/>
      <c r="N27" s="124"/>
      <c r="O27" s="124"/>
      <c r="P27" s="125"/>
      <c r="Q27" s="126">
        <f t="shared" si="7"/>
        <v>27</v>
      </c>
      <c r="R27" s="127"/>
      <c r="S27" s="110"/>
      <c r="T27" s="90">
        <f ca="1" t="shared" si="8"/>
        <v>61</v>
      </c>
      <c r="U27" s="91"/>
      <c r="V27" s="3"/>
      <c r="W27" s="96"/>
      <c r="X27" s="96"/>
      <c r="Y27" s="96"/>
      <c r="Z27" s="96"/>
      <c r="AA27" s="130"/>
      <c r="AB27" s="130"/>
      <c r="AC27" s="130"/>
      <c r="AD27" s="130"/>
      <c r="AE27" s="130"/>
      <c r="AF27" s="130"/>
      <c r="AG27" s="96"/>
      <c r="BC27" s="65"/>
      <c r="BD27" s="67"/>
      <c r="BE27" s="67"/>
      <c r="BF27" s="67"/>
      <c r="BG27" s="68"/>
      <c r="BI27" s="40">
        <v>7</v>
      </c>
      <c r="BJ27" s="57" t="str">
        <f t="shared" si="9"/>
        <v>GAZONNAUD Loic</v>
      </c>
      <c r="BK27" s="57" t="str">
        <f t="shared" si="10"/>
        <v>M</v>
      </c>
      <c r="BL27" s="57">
        <f>F27</f>
        <v>34</v>
      </c>
      <c r="BM27" s="57" t="str">
        <f t="shared" si="11"/>
        <v>C.P.B. RENNES</v>
      </c>
      <c r="BN27" s="120"/>
      <c r="BO27" s="121"/>
      <c r="BP27" s="121"/>
      <c r="BQ27" s="121"/>
      <c r="BR27" s="122"/>
      <c r="BS27" s="123"/>
      <c r="BT27" s="124"/>
      <c r="BU27" s="124"/>
      <c r="BV27" s="125"/>
      <c r="BW27" s="120"/>
      <c r="BX27" s="121"/>
      <c r="BY27" s="121"/>
      <c r="BZ27" s="122"/>
      <c r="CA27" s="131"/>
      <c r="CB27" s="132"/>
      <c r="CC27" s="110"/>
      <c r="CD27" s="90"/>
      <c r="CE27" s="91"/>
      <c r="CF27" s="3"/>
      <c r="CG27" s="141"/>
      <c r="CH27" s="96"/>
      <c r="CI27" s="96"/>
      <c r="CJ27" s="96"/>
      <c r="CK27" s="130"/>
      <c r="CL27" s="96"/>
      <c r="CM27" s="116"/>
      <c r="CN27" s="117"/>
      <c r="CO27" s="118"/>
      <c r="CP27" s="118"/>
      <c r="CQ27" s="119"/>
    </row>
    <row r="28" spans="1:95" s="48" customFormat="1" ht="21" customHeight="1">
      <c r="A28" s="57" t="str">
        <f ca="1" t="shared" si="4"/>
        <v>BRE</v>
      </c>
      <c r="B28" s="57">
        <f ca="1" t="shared" si="4"/>
        <v>35</v>
      </c>
      <c r="C28" s="40">
        <v>8</v>
      </c>
      <c r="D28" s="100" t="str">
        <f ca="1" t="shared" si="5"/>
        <v>DAUGAN Maxime</v>
      </c>
      <c r="E28" s="57" t="str">
        <f ca="1" t="shared" si="5"/>
        <v>M</v>
      </c>
      <c r="F28" s="57">
        <v>84</v>
      </c>
      <c r="G28" s="101" t="str">
        <f ca="1" t="shared" si="6"/>
        <v>JUDO CLUB PAYS DE VITRE</v>
      </c>
      <c r="H28" s="120">
        <v>10</v>
      </c>
      <c r="I28" s="121">
        <v>0</v>
      </c>
      <c r="J28" s="121">
        <v>10</v>
      </c>
      <c r="K28" s="121" t="str">
        <f>IF(M28&lt;&gt;"","-","")</f>
        <v>-</v>
      </c>
      <c r="L28" s="122" t="str">
        <f>IF(M28&lt;&gt;"","-","")</f>
        <v>-</v>
      </c>
      <c r="M28" s="123" t="s">
        <v>124</v>
      </c>
      <c r="N28" s="124"/>
      <c r="O28" s="124"/>
      <c r="P28" s="125"/>
      <c r="Q28" s="126">
        <f t="shared" si="7"/>
        <v>20</v>
      </c>
      <c r="R28" s="127"/>
      <c r="S28" s="110"/>
      <c r="T28" s="142">
        <f ca="1" t="shared" si="8"/>
        <v>104</v>
      </c>
      <c r="U28" s="91"/>
      <c r="V28" s="3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96"/>
      <c r="BC28" s="65"/>
      <c r="BD28" s="67"/>
      <c r="BE28" s="67"/>
      <c r="BF28" s="67"/>
      <c r="BG28" s="68"/>
      <c r="BI28" s="40">
        <v>8</v>
      </c>
      <c r="BJ28" s="57" t="str">
        <f t="shared" si="9"/>
        <v>DAUGAN Maxime</v>
      </c>
      <c r="BK28" s="57" t="str">
        <f t="shared" si="10"/>
        <v>M</v>
      </c>
      <c r="BL28" s="57">
        <f>F28</f>
        <v>84</v>
      </c>
      <c r="BM28" s="57" t="str">
        <f t="shared" si="11"/>
        <v>JUDO CLUB PAYS DE VITRE</v>
      </c>
      <c r="BN28" s="120"/>
      <c r="BO28" s="121"/>
      <c r="BP28" s="121"/>
      <c r="BQ28" s="121"/>
      <c r="BR28" s="122"/>
      <c r="BS28" s="123"/>
      <c r="BT28" s="124"/>
      <c r="BU28" s="124"/>
      <c r="BV28" s="125"/>
      <c r="BW28" s="120"/>
      <c r="BX28" s="121"/>
      <c r="BY28" s="121"/>
      <c r="BZ28" s="122"/>
      <c r="CA28" s="131"/>
      <c r="CB28" s="132"/>
      <c r="CC28" s="110"/>
      <c r="CD28" s="90"/>
      <c r="CE28" s="91"/>
      <c r="CF28" s="3"/>
      <c r="CG28" s="143"/>
      <c r="CH28" s="130"/>
      <c r="CI28" s="130"/>
      <c r="CJ28" s="130"/>
      <c r="CK28" s="130"/>
      <c r="CL28" s="96"/>
      <c r="CM28" s="116"/>
      <c r="CN28" s="117"/>
      <c r="CO28" s="118"/>
      <c r="CP28" s="118"/>
      <c r="CQ28" s="119"/>
    </row>
    <row r="29" spans="1:95" s="48" customFormat="1" ht="21" customHeight="1">
      <c r="A29" s="57" t="str">
        <f ca="1" t="shared" si="4"/>
        <v>PDL</v>
      </c>
      <c r="B29" s="57">
        <f ca="1" t="shared" si="4"/>
        <v>49</v>
      </c>
      <c r="C29" s="40">
        <v>9</v>
      </c>
      <c r="D29" s="100" t="str">
        <f ca="1" t="shared" si="5"/>
        <v>FOURMOND Valentin</v>
      </c>
      <c r="E29" s="57" t="str">
        <f ca="1" t="shared" si="5"/>
        <v>M</v>
      </c>
      <c r="F29" s="57">
        <v>30</v>
      </c>
      <c r="G29" s="101" t="str">
        <f ca="1" t="shared" si="6"/>
        <v>KETSUGO ANGERS</v>
      </c>
      <c r="H29" s="120">
        <v>10</v>
      </c>
      <c r="I29" s="121">
        <v>0</v>
      </c>
      <c r="J29" s="121">
        <v>0</v>
      </c>
      <c r="K29" s="121">
        <v>10</v>
      </c>
      <c r="L29" s="122">
        <v>10</v>
      </c>
      <c r="M29" s="123"/>
      <c r="N29" s="124"/>
      <c r="O29" s="124"/>
      <c r="P29" s="125"/>
      <c r="Q29" s="126">
        <f t="shared" si="7"/>
        <v>30</v>
      </c>
      <c r="R29" s="127"/>
      <c r="S29" s="110"/>
      <c r="T29" s="90">
        <f ca="1" t="shared" si="8"/>
        <v>60</v>
      </c>
      <c r="U29" s="91"/>
      <c r="V29" s="3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96"/>
      <c r="BC29" s="65"/>
      <c r="BD29" s="67"/>
      <c r="BE29" s="67"/>
      <c r="BF29" s="67"/>
      <c r="BG29" s="68"/>
      <c r="BI29" s="40">
        <v>9</v>
      </c>
      <c r="BJ29" s="57" t="str">
        <f t="shared" si="9"/>
        <v>FOURMOND Valentin</v>
      </c>
      <c r="BK29" s="57" t="str">
        <f t="shared" si="10"/>
        <v>M</v>
      </c>
      <c r="BL29" s="57">
        <f>F29</f>
        <v>30</v>
      </c>
      <c r="BM29" s="57" t="str">
        <f t="shared" si="11"/>
        <v>KETSUGO ANGERS</v>
      </c>
      <c r="BN29" s="120"/>
      <c r="BO29" s="121"/>
      <c r="BP29" s="121"/>
      <c r="BQ29" s="121"/>
      <c r="BR29" s="122"/>
      <c r="BS29" s="123"/>
      <c r="BT29" s="124"/>
      <c r="BU29" s="124"/>
      <c r="BV29" s="125"/>
      <c r="BW29" s="120"/>
      <c r="BX29" s="121"/>
      <c r="BY29" s="121"/>
      <c r="BZ29" s="122"/>
      <c r="CA29" s="131"/>
      <c r="CB29" s="132"/>
      <c r="CC29" s="110"/>
      <c r="CD29" s="90"/>
      <c r="CE29" s="91"/>
      <c r="CF29" s="3"/>
      <c r="CG29" s="143"/>
      <c r="CH29" s="130"/>
      <c r="CI29" s="130"/>
      <c r="CJ29" s="130"/>
      <c r="CK29" s="130"/>
      <c r="CL29" s="96"/>
      <c r="CM29" s="116"/>
      <c r="CN29" s="117"/>
      <c r="CO29" s="118"/>
      <c r="CP29" s="118"/>
      <c r="CQ29" s="119"/>
    </row>
    <row r="30" spans="1:95" s="48" customFormat="1" ht="21" customHeight="1" thickBot="1">
      <c r="A30" s="57" t="str">
        <f ca="1" t="shared" si="4"/>
        <v>PDL</v>
      </c>
      <c r="B30" s="57">
        <f ca="1" t="shared" si="4"/>
        <v>49</v>
      </c>
      <c r="C30" s="40">
        <v>10</v>
      </c>
      <c r="D30" s="100" t="str">
        <f ca="1" t="shared" si="5"/>
        <v>GECCHELE Wilfried</v>
      </c>
      <c r="E30" s="57" t="str">
        <f ca="1" t="shared" si="5"/>
        <v>M</v>
      </c>
      <c r="F30" s="57">
        <v>0</v>
      </c>
      <c r="G30" s="101" t="str">
        <f ca="1" t="shared" si="6"/>
        <v>JUDO CLUB LES ROSIERS/LOIRE</v>
      </c>
      <c r="H30" s="144">
        <v>0</v>
      </c>
      <c r="I30" s="145">
        <v>0</v>
      </c>
      <c r="J30" s="145">
        <v>10</v>
      </c>
      <c r="K30" s="145">
        <v>0</v>
      </c>
      <c r="L30" s="146" t="str">
        <f>IF(M30&lt;&gt;"","-","")</f>
        <v>-</v>
      </c>
      <c r="M30" s="147">
        <v>0</v>
      </c>
      <c r="N30" s="148"/>
      <c r="O30" s="148"/>
      <c r="P30" s="149"/>
      <c r="Q30" s="150">
        <f t="shared" si="7"/>
        <v>10</v>
      </c>
      <c r="R30" s="151"/>
      <c r="S30" s="110"/>
      <c r="T30" s="90">
        <f ca="1" t="shared" si="8"/>
        <v>10</v>
      </c>
      <c r="U30" s="91"/>
      <c r="V30" s="3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96"/>
      <c r="BC30" s="70"/>
      <c r="BD30" s="71"/>
      <c r="BE30" s="71"/>
      <c r="BF30" s="71"/>
      <c r="BG30" s="72"/>
      <c r="BI30" s="40">
        <v>10</v>
      </c>
      <c r="BJ30" s="57" t="str">
        <f t="shared" si="9"/>
        <v>GECCHELE Wilfried</v>
      </c>
      <c r="BK30" s="57" t="str">
        <f t="shared" si="10"/>
        <v>M</v>
      </c>
      <c r="BL30" s="57">
        <f>F30</f>
        <v>0</v>
      </c>
      <c r="BM30" s="57" t="str">
        <f t="shared" si="11"/>
        <v>JUDO CLUB LES ROSIERS/LOIRE</v>
      </c>
      <c r="BN30" s="144"/>
      <c r="BO30" s="145"/>
      <c r="BP30" s="145"/>
      <c r="BQ30" s="145"/>
      <c r="BR30" s="146"/>
      <c r="BS30" s="147"/>
      <c r="BT30" s="148"/>
      <c r="BU30" s="148"/>
      <c r="BV30" s="149"/>
      <c r="BW30" s="144"/>
      <c r="BX30" s="145"/>
      <c r="BY30" s="145"/>
      <c r="BZ30" s="146"/>
      <c r="CA30" s="152"/>
      <c r="CB30" s="153"/>
      <c r="CC30" s="110"/>
      <c r="CD30" s="90"/>
      <c r="CE30" s="91"/>
      <c r="CF30" s="3"/>
      <c r="CG30" s="154"/>
      <c r="CH30" s="155"/>
      <c r="CI30" s="155"/>
      <c r="CJ30" s="155"/>
      <c r="CK30" s="155"/>
      <c r="CL30" s="156"/>
      <c r="CM30" s="157"/>
      <c r="CN30" s="158"/>
      <c r="CO30" s="159"/>
      <c r="CP30" s="159"/>
      <c r="CQ30" s="160"/>
    </row>
    <row r="31" spans="1:90" s="48" customFormat="1" ht="11.25">
      <c r="A31" s="64"/>
      <c r="B31" s="64"/>
      <c r="C31" s="64"/>
      <c r="D31" s="161"/>
      <c r="E31" s="161"/>
      <c r="F31" s="161"/>
      <c r="G31" s="161"/>
      <c r="H31" s="161"/>
      <c r="I31" s="161"/>
      <c r="J31" s="161"/>
      <c r="K31" s="161"/>
      <c r="L31" s="161"/>
      <c r="M31" s="64"/>
      <c r="N31" s="64" t="s">
        <v>125</v>
      </c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I31" s="64"/>
      <c r="BJ31" s="161"/>
      <c r="BK31" s="161"/>
      <c r="BL31" s="161"/>
      <c r="BM31" s="161"/>
      <c r="BN31" s="161"/>
      <c r="BO31" s="161"/>
      <c r="BP31" s="161"/>
      <c r="BQ31" s="161"/>
      <c r="BR31" s="161"/>
      <c r="BS31" s="64"/>
      <c r="BT31" s="64" t="s">
        <v>125</v>
      </c>
      <c r="BU31" s="64"/>
      <c r="BV31" s="64"/>
      <c r="BW31" s="64"/>
      <c r="BX31" s="64"/>
      <c r="BY31" s="64"/>
      <c r="BZ31" s="64"/>
      <c r="CA31" s="64"/>
      <c r="CB31" s="64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80" s="48" customFormat="1" ht="11.25" hidden="1">
      <c r="A32" s="64"/>
      <c r="B32" s="64"/>
      <c r="C32" s="73">
        <f>COUNT(H32:BG32)</f>
        <v>22</v>
      </c>
      <c r="D32" s="73"/>
      <c r="F32" s="64"/>
      <c r="G32" s="162" t="s">
        <v>126</v>
      </c>
      <c r="H32" s="163">
        <v>1</v>
      </c>
      <c r="I32" s="163">
        <v>2</v>
      </c>
      <c r="J32" s="163">
        <v>3</v>
      </c>
      <c r="K32" s="163">
        <v>4</v>
      </c>
      <c r="L32" s="163">
        <v>5</v>
      </c>
      <c r="M32" s="163">
        <v>6</v>
      </c>
      <c r="N32" s="163">
        <v>7</v>
      </c>
      <c r="O32" s="163">
        <v>8</v>
      </c>
      <c r="P32" s="163">
        <v>9</v>
      </c>
      <c r="Q32" s="163">
        <v>10</v>
      </c>
      <c r="R32" s="163">
        <v>11</v>
      </c>
      <c r="S32" s="163"/>
      <c r="T32" s="163">
        <v>12</v>
      </c>
      <c r="U32" s="163">
        <v>13</v>
      </c>
      <c r="V32" s="163">
        <v>14</v>
      </c>
      <c r="W32" s="163">
        <v>15</v>
      </c>
      <c r="X32" s="163">
        <v>16</v>
      </c>
      <c r="Y32" s="163"/>
      <c r="Z32" s="163"/>
      <c r="AA32" s="163">
        <v>17</v>
      </c>
      <c r="AB32" s="163">
        <v>18</v>
      </c>
      <c r="AC32" s="163"/>
      <c r="AD32" s="163"/>
      <c r="AE32" s="163">
        <v>19</v>
      </c>
      <c r="AF32" s="163">
        <v>20</v>
      </c>
      <c r="AG32" s="164"/>
      <c r="AH32" s="164"/>
      <c r="AI32" s="164"/>
      <c r="AJ32" s="164"/>
      <c r="AK32" s="164">
        <v>21</v>
      </c>
      <c r="AL32" s="164"/>
      <c r="AM32" s="164"/>
      <c r="AN32" s="164"/>
      <c r="AO32" s="164"/>
      <c r="AP32" s="164"/>
      <c r="AQ32" s="164"/>
      <c r="AR32" s="164">
        <v>22</v>
      </c>
      <c r="AS32" s="164"/>
      <c r="AT32" s="164"/>
      <c r="AU32" s="164"/>
      <c r="AV32" s="164"/>
      <c r="AW32" s="164"/>
      <c r="AX32" s="164"/>
      <c r="AY32" s="164"/>
      <c r="AZ32" s="164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</row>
    <row r="33" spans="1:80" s="48" customFormat="1" ht="11.25" hidden="1">
      <c r="A33" s="64"/>
      <c r="B33" s="64"/>
      <c r="F33" s="64"/>
      <c r="G33" s="165" t="s">
        <v>127</v>
      </c>
      <c r="H33" s="163">
        <v>1</v>
      </c>
      <c r="I33" s="163">
        <v>1</v>
      </c>
      <c r="J33" s="163">
        <v>1</v>
      </c>
      <c r="K33" s="163">
        <v>1</v>
      </c>
      <c r="L33" s="163">
        <v>1</v>
      </c>
      <c r="M33" s="163">
        <v>2</v>
      </c>
      <c r="N33" s="163">
        <v>2</v>
      </c>
      <c r="O33" s="163">
        <v>2</v>
      </c>
      <c r="P33" s="163">
        <v>2</v>
      </c>
      <c r="Q33" s="163">
        <v>2</v>
      </c>
      <c r="R33" s="163">
        <v>3</v>
      </c>
      <c r="S33" s="163"/>
      <c r="T33" s="163">
        <v>3</v>
      </c>
      <c r="U33" s="163">
        <v>3</v>
      </c>
      <c r="V33" s="163">
        <v>4</v>
      </c>
      <c r="W33" s="163">
        <v>4</v>
      </c>
      <c r="X33" s="163">
        <v>4</v>
      </c>
      <c r="Y33" s="163"/>
      <c r="Z33" s="163"/>
      <c r="AA33" s="163">
        <v>5</v>
      </c>
      <c r="AB33" s="163">
        <v>3</v>
      </c>
      <c r="AC33" s="163"/>
      <c r="AD33" s="163"/>
      <c r="AE33" s="163">
        <v>5</v>
      </c>
      <c r="AF33" s="163">
        <v>5</v>
      </c>
      <c r="AG33" s="164"/>
      <c r="AH33" s="164"/>
      <c r="AI33" s="164"/>
      <c r="AJ33" s="164"/>
      <c r="AK33" s="164">
        <v>1</v>
      </c>
      <c r="AL33" s="164"/>
      <c r="AM33" s="164"/>
      <c r="AN33" s="164"/>
      <c r="AO33" s="164"/>
      <c r="AP33" s="164"/>
      <c r="AQ33" s="164"/>
      <c r="AR33" s="164">
        <v>2</v>
      </c>
      <c r="AS33" s="164"/>
      <c r="AT33" s="164"/>
      <c r="AU33" s="164"/>
      <c r="AV33" s="164"/>
      <c r="AW33" s="164"/>
      <c r="AX33" s="164"/>
      <c r="AY33" s="164"/>
      <c r="AZ33" s="164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1:90" s="48" customFormat="1" ht="11.25" hidden="1">
      <c r="A34" s="64"/>
      <c r="B34" s="64"/>
      <c r="C34" s="73"/>
      <c r="F34" s="64"/>
      <c r="G34" s="165" t="s">
        <v>128</v>
      </c>
      <c r="H34" s="163">
        <v>1</v>
      </c>
      <c r="I34" s="163">
        <v>1</v>
      </c>
      <c r="J34" s="163">
        <v>1</v>
      </c>
      <c r="K34" s="163">
        <v>1</v>
      </c>
      <c r="L34" s="163">
        <v>2</v>
      </c>
      <c r="M34" s="163">
        <v>1</v>
      </c>
      <c r="N34" s="163">
        <v>2</v>
      </c>
      <c r="O34" s="163">
        <v>2</v>
      </c>
      <c r="P34" s="163">
        <v>2</v>
      </c>
      <c r="Q34" s="163">
        <v>2</v>
      </c>
      <c r="R34" s="163">
        <v>3</v>
      </c>
      <c r="S34" s="163"/>
      <c r="T34" s="163">
        <v>3</v>
      </c>
      <c r="U34" s="163">
        <v>3</v>
      </c>
      <c r="V34" s="163">
        <v>3</v>
      </c>
      <c r="W34" s="163">
        <v>3</v>
      </c>
      <c r="X34" s="163">
        <v>4</v>
      </c>
      <c r="Y34" s="163"/>
      <c r="Z34" s="163"/>
      <c r="AA34" s="163">
        <v>5</v>
      </c>
      <c r="AB34" s="163">
        <v>4</v>
      </c>
      <c r="AC34" s="163"/>
      <c r="AD34" s="163"/>
      <c r="AE34" s="163">
        <v>5</v>
      </c>
      <c r="AF34" s="163">
        <v>4</v>
      </c>
      <c r="AG34" s="164"/>
      <c r="AH34" s="164"/>
      <c r="AI34" s="164"/>
      <c r="AJ34" s="164"/>
      <c r="AK34" s="164">
        <v>1</v>
      </c>
      <c r="AL34" s="164"/>
      <c r="AM34" s="164"/>
      <c r="AN34" s="164"/>
      <c r="AO34" s="164"/>
      <c r="AP34" s="164"/>
      <c r="AQ34" s="164"/>
      <c r="AR34" s="164">
        <v>1</v>
      </c>
      <c r="AS34" s="164"/>
      <c r="AT34" s="164"/>
      <c r="AU34" s="164"/>
      <c r="AV34" s="164"/>
      <c r="AW34" s="164"/>
      <c r="AX34" s="164"/>
      <c r="AY34" s="164"/>
      <c r="AZ34" s="164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</row>
    <row r="35" spans="13:80" ht="11.25"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</row>
    <row r="36" spans="61:80" ht="11.25"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</row>
    <row r="37" spans="61:80" ht="11.25"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</row>
    <row r="38" spans="61:80" ht="11.25"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</row>
    <row r="39" spans="61:80" ht="11.25"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</row>
    <row r="40" spans="61:80" ht="11.25"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</row>
    <row r="41" spans="61:80" ht="11.25"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</row>
    <row r="42" spans="61:80" ht="11.25"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</row>
    <row r="43" spans="61:80" ht="11.25"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</row>
    <row r="44" spans="61:80" ht="11.25"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</row>
    <row r="45" spans="61:80" ht="11.25"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</row>
    <row r="46" spans="61:80" ht="11.25"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</row>
    <row r="47" spans="61:80" ht="11.25"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</row>
    <row r="48" spans="61:80" ht="11.25"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</row>
    <row r="49" spans="61:80" ht="11.25"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</row>
  </sheetData>
  <sheetProtection selectLockedCells="1"/>
  <mergeCells count="71">
    <mergeCell ref="CA30:CB30"/>
    <mergeCell ref="CG20:CK20"/>
    <mergeCell ref="CN4:CQ5"/>
    <mergeCell ref="CN6:CQ6"/>
    <mergeCell ref="CD30:CE30"/>
    <mergeCell ref="CD26:CE26"/>
    <mergeCell ref="CA27:CB27"/>
    <mergeCell ref="CD27:CE27"/>
    <mergeCell ref="CD21:CE21"/>
    <mergeCell ref="CA22:CB22"/>
    <mergeCell ref="P1:R1"/>
    <mergeCell ref="CD28:CE28"/>
    <mergeCell ref="CA29:CB29"/>
    <mergeCell ref="CD29:CE29"/>
    <mergeCell ref="BC6:BG6"/>
    <mergeCell ref="M19:P19"/>
    <mergeCell ref="CA28:CB28"/>
    <mergeCell ref="CA25:CB25"/>
    <mergeCell ref="CD25:CE25"/>
    <mergeCell ref="CA26:CB26"/>
    <mergeCell ref="K2:N2"/>
    <mergeCell ref="P2:P3"/>
    <mergeCell ref="Q2:Q3"/>
    <mergeCell ref="R2:R3"/>
    <mergeCell ref="J5:L5"/>
    <mergeCell ref="J4:R4"/>
    <mergeCell ref="AE5:AF6"/>
    <mergeCell ref="AB5:AD6"/>
    <mergeCell ref="CD22:CE22"/>
    <mergeCell ref="CA23:CB23"/>
    <mergeCell ref="CD23:CE23"/>
    <mergeCell ref="CA24:CB24"/>
    <mergeCell ref="CD24:CE24"/>
    <mergeCell ref="CH5:CJ6"/>
    <mergeCell ref="CK5:CL6"/>
    <mergeCell ref="CK7:CM7"/>
    <mergeCell ref="CA20:CB20"/>
    <mergeCell ref="CD20:CE20"/>
    <mergeCell ref="CA21:CB21"/>
    <mergeCell ref="Q27:R27"/>
    <mergeCell ref="T27:U27"/>
    <mergeCell ref="Q22:R22"/>
    <mergeCell ref="T22:U22"/>
    <mergeCell ref="Q23:R23"/>
    <mergeCell ref="T23:U23"/>
    <mergeCell ref="Q24:R24"/>
    <mergeCell ref="T24:U24"/>
    <mergeCell ref="Q26:R26"/>
    <mergeCell ref="Q28:R28"/>
    <mergeCell ref="T28:U28"/>
    <mergeCell ref="Q29:R29"/>
    <mergeCell ref="T29:U29"/>
    <mergeCell ref="BS19:BV19"/>
    <mergeCell ref="BW19:BZ19"/>
    <mergeCell ref="Q25:R25"/>
    <mergeCell ref="T25:U25"/>
    <mergeCell ref="W20:AA20"/>
    <mergeCell ref="Q20:R20"/>
    <mergeCell ref="T20:U20"/>
    <mergeCell ref="Q21:R21"/>
    <mergeCell ref="T21:U21"/>
    <mergeCell ref="T26:U26"/>
    <mergeCell ref="Q30:R30"/>
    <mergeCell ref="T30:U30"/>
    <mergeCell ref="BV1:BX1"/>
    <mergeCell ref="BQ2:BT2"/>
    <mergeCell ref="BV2:BV3"/>
    <mergeCell ref="BW2:BW3"/>
    <mergeCell ref="BX2:BX3"/>
    <mergeCell ref="BP4:BX4"/>
    <mergeCell ref="BP5:BR5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CW32"/>
  <sheetViews>
    <sheetView zoomScale="101" zoomScaleNormal="101" workbookViewId="0" topLeftCell="A7">
      <pane xSplit="7" ySplit="2" topLeftCell="H9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H8" sqref="H8"/>
    </sheetView>
  </sheetViews>
  <sheetFormatPr defaultColWidth="11.421875" defaultRowHeight="12.75"/>
  <cols>
    <col min="1" max="1" width="6.140625" style="48" hidden="1" customWidth="1"/>
    <col min="2" max="2" width="5.140625" style="48" hidden="1" customWidth="1"/>
    <col min="3" max="3" width="4.421875" style="73" customWidth="1"/>
    <col min="4" max="4" width="25.140625" style="48" customWidth="1"/>
    <col min="5" max="5" width="3.140625" style="48" customWidth="1"/>
    <col min="6" max="6" width="7.7109375" style="48" customWidth="1"/>
    <col min="7" max="7" width="22.00390625" style="48" customWidth="1"/>
    <col min="8" max="29" width="4.00390625" style="48" customWidth="1"/>
    <col min="30" max="30" width="4.00390625" style="64" customWidth="1"/>
    <col min="31" max="32" width="4.00390625" style="64" hidden="1" customWidth="1"/>
    <col min="33" max="34" width="4.00390625" style="64" customWidth="1"/>
    <col min="35" max="35" width="4.00390625" style="64" hidden="1" customWidth="1"/>
    <col min="36" max="36" width="4.00390625" style="64" customWidth="1"/>
    <col min="37" max="43" width="4.00390625" style="64" hidden="1" customWidth="1"/>
    <col min="44" max="44" width="2.140625" style="48" customWidth="1"/>
    <col min="45" max="50" width="11.421875" style="0" hidden="1" customWidth="1"/>
    <col min="51" max="53" width="11.421875" style="48" hidden="1" customWidth="1"/>
    <col min="54" max="54" width="10.7109375" style="48" hidden="1" customWidth="1"/>
    <col min="55" max="59" width="4.57421875" style="48" hidden="1" customWidth="1"/>
    <col min="60" max="60" width="11.421875" style="48" customWidth="1"/>
    <col min="61" max="61" width="4.28125" style="48" hidden="1" customWidth="1"/>
    <col min="62" max="62" width="25.00390625" style="48" hidden="1" customWidth="1"/>
    <col min="63" max="63" width="3.00390625" style="48" hidden="1" customWidth="1"/>
    <col min="64" max="64" width="7.7109375" style="48" hidden="1" customWidth="1"/>
    <col min="65" max="65" width="21.8515625" style="48" hidden="1" customWidth="1"/>
    <col min="66" max="94" width="4.00390625" style="48" hidden="1" customWidth="1"/>
    <col min="95" max="100" width="11.421875" style="48" customWidth="1"/>
    <col min="101" max="101" width="0" style="48" hidden="1" customWidth="1"/>
    <col min="102" max="16384" width="11.421875" style="48" customWidth="1"/>
  </cols>
  <sheetData>
    <row r="1" spans="3:101" s="168" customFormat="1" ht="13.5" thickBot="1">
      <c r="C1" s="169">
        <v>9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 t="s">
        <v>0</v>
      </c>
      <c r="Q1" s="6"/>
      <c r="R1" s="6"/>
      <c r="S1" s="5"/>
      <c r="T1" s="5"/>
      <c r="U1" s="5"/>
      <c r="V1" s="4"/>
      <c r="W1" s="4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BI1" s="169">
        <v>9</v>
      </c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6" t="s">
        <v>0</v>
      </c>
      <c r="BW1" s="6"/>
      <c r="BX1" s="6"/>
      <c r="BY1" s="5"/>
      <c r="BZ1" s="5"/>
      <c r="CA1" s="5"/>
      <c r="CB1" s="4"/>
      <c r="CC1" s="4"/>
      <c r="CW1" s="168" t="s">
        <v>179</v>
      </c>
    </row>
    <row r="2" spans="3:101" s="168" customFormat="1" ht="16.5" customHeight="1" thickBot="1">
      <c r="C2" s="171"/>
      <c r="D2" s="5"/>
      <c r="E2" s="5"/>
      <c r="F2" s="8" t="s">
        <v>2</v>
      </c>
      <c r="G2" s="9" t="s">
        <v>282</v>
      </c>
      <c r="H2" s="5">
        <v>2</v>
      </c>
      <c r="I2" s="5"/>
      <c r="J2" s="10" t="s">
        <v>4</v>
      </c>
      <c r="K2" s="172">
        <f ca="1">TODAY()</f>
        <v>41798</v>
      </c>
      <c r="L2" s="172"/>
      <c r="M2" s="172"/>
      <c r="N2" s="172"/>
      <c r="O2" s="5"/>
      <c r="P2" s="173" t="s">
        <v>245</v>
      </c>
      <c r="Q2" s="173"/>
      <c r="R2" s="12"/>
      <c r="S2" s="5"/>
      <c r="V2" s="4"/>
      <c r="W2" s="4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BI2" s="171"/>
      <c r="BJ2" s="5"/>
      <c r="BK2" s="5"/>
      <c r="BL2" s="8" t="s">
        <v>2</v>
      </c>
      <c r="BM2" s="9" t="str">
        <f>G2</f>
        <v>36 -  J1 J2 J3 M M</v>
      </c>
      <c r="BN2" s="5"/>
      <c r="BO2" s="5"/>
      <c r="BP2" s="10" t="s">
        <v>4</v>
      </c>
      <c r="BQ2" s="172">
        <f ca="1">TODAY()</f>
        <v>41798</v>
      </c>
      <c r="BR2" s="172"/>
      <c r="BS2" s="172"/>
      <c r="BT2" s="172"/>
      <c r="BU2" s="5"/>
      <c r="BV2" s="173"/>
      <c r="BW2" s="173"/>
      <c r="BX2" s="12"/>
      <c r="BY2" s="5"/>
      <c r="CB2" s="4"/>
      <c r="CC2" s="4"/>
      <c r="CW2" s="168" t="s">
        <v>181</v>
      </c>
    </row>
    <row r="3" spans="3:81" s="168" customFormat="1" ht="13.5" customHeight="1" thickBot="1">
      <c r="C3" s="171"/>
      <c r="D3" s="5"/>
      <c r="E3" s="5"/>
      <c r="F3" s="4"/>
      <c r="G3" s="5"/>
      <c r="H3" s="5"/>
      <c r="I3" s="5"/>
      <c r="J3" s="5"/>
      <c r="K3" s="5"/>
      <c r="L3" s="5"/>
      <c r="M3" s="5"/>
      <c r="N3" s="5"/>
      <c r="O3" s="5"/>
      <c r="P3" s="174"/>
      <c r="Q3" s="174"/>
      <c r="R3" s="14"/>
      <c r="S3" s="5"/>
      <c r="T3" s="5"/>
      <c r="U3" s="5"/>
      <c r="V3" s="4"/>
      <c r="W3" s="4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BI3" s="171"/>
      <c r="BJ3" s="5"/>
      <c r="BK3" s="5"/>
      <c r="BL3" s="4"/>
      <c r="BM3" s="5"/>
      <c r="BN3" s="5"/>
      <c r="BO3" s="5"/>
      <c r="BP3" s="5"/>
      <c r="BQ3" s="5"/>
      <c r="BR3" s="5"/>
      <c r="BS3" s="5"/>
      <c r="BT3" s="5"/>
      <c r="BU3" s="5"/>
      <c r="BV3" s="174"/>
      <c r="BW3" s="174"/>
      <c r="BX3" s="14"/>
      <c r="BY3" s="5"/>
      <c r="BZ3" s="5"/>
      <c r="CA3" s="5"/>
      <c r="CB3" s="4"/>
      <c r="CC3" s="4"/>
    </row>
    <row r="4" spans="3:81" s="168" customFormat="1" ht="13.5" thickBot="1">
      <c r="C4" s="171"/>
      <c r="D4" s="5"/>
      <c r="E4" s="5"/>
      <c r="F4" s="18"/>
      <c r="G4" s="175"/>
      <c r="H4" s="5"/>
      <c r="I4" s="5"/>
      <c r="J4" s="5" t="s">
        <v>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4"/>
      <c r="W4" s="4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BI4" s="171"/>
      <c r="BJ4" s="5"/>
      <c r="BK4" s="5"/>
      <c r="BL4" s="18"/>
      <c r="BM4" s="175"/>
      <c r="BN4" s="5"/>
      <c r="BO4" s="5"/>
      <c r="BP4" s="5" t="s">
        <v>7</v>
      </c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4"/>
      <c r="CC4" s="4"/>
    </row>
    <row r="5" spans="3:87" s="168" customFormat="1" ht="13.5" customHeight="1" thickTop="1">
      <c r="C5" s="171"/>
      <c r="D5" s="5"/>
      <c r="E5" s="5"/>
      <c r="F5" s="18" t="s">
        <v>9</v>
      </c>
      <c r="G5" s="176"/>
      <c r="H5" s="5"/>
      <c r="I5" s="5"/>
      <c r="J5" s="10" t="s">
        <v>10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4"/>
      <c r="Y5" s="21" t="s">
        <v>11</v>
      </c>
      <c r="Z5" s="21"/>
      <c r="AA5" s="22"/>
      <c r="AB5" s="23" t="str">
        <f>LEFT(G2,2)</f>
        <v>36</v>
      </c>
      <c r="AC5" s="24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BI5" s="171"/>
      <c r="BJ5" s="5"/>
      <c r="BK5" s="5"/>
      <c r="BL5" s="18" t="s">
        <v>9</v>
      </c>
      <c r="BM5" s="176"/>
      <c r="BN5" s="5"/>
      <c r="BO5" s="5"/>
      <c r="BP5" s="10" t="s">
        <v>10</v>
      </c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4"/>
      <c r="CE5" s="21" t="s">
        <v>11</v>
      </c>
      <c r="CF5" s="21"/>
      <c r="CG5" s="22"/>
      <c r="CH5" s="23" t="str">
        <f>AB5</f>
        <v>36</v>
      </c>
      <c r="CI5" s="24"/>
    </row>
    <row r="6" spans="3:87" s="168" customFormat="1" ht="13.5" customHeight="1" thickBot="1">
      <c r="C6" s="171"/>
      <c r="D6" s="5"/>
      <c r="E6" s="5"/>
      <c r="F6" s="4"/>
      <c r="G6" s="177"/>
      <c r="H6" s="5"/>
      <c r="I6" s="5"/>
      <c r="J6" s="10"/>
      <c r="K6" s="10"/>
      <c r="L6" s="5"/>
      <c r="M6" s="5"/>
      <c r="N6" s="5"/>
      <c r="O6" s="5"/>
      <c r="P6" s="5"/>
      <c r="Q6" s="5"/>
      <c r="R6" s="5"/>
      <c r="S6" s="5"/>
      <c r="T6" s="5"/>
      <c r="U6" s="5"/>
      <c r="V6" s="4"/>
      <c r="Y6" s="21"/>
      <c r="Z6" s="21"/>
      <c r="AA6" s="22"/>
      <c r="AB6" s="26"/>
      <c r="AC6" s="27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BC6" s="178"/>
      <c r="BD6" s="178"/>
      <c r="BE6" s="178"/>
      <c r="BF6" s="178"/>
      <c r="BG6" s="178"/>
      <c r="BI6" s="171"/>
      <c r="BJ6" s="5"/>
      <c r="BK6" s="5"/>
      <c r="BL6" s="4"/>
      <c r="BM6" s="177"/>
      <c r="BN6" s="5"/>
      <c r="BO6" s="5"/>
      <c r="BP6" s="10"/>
      <c r="BQ6" s="10"/>
      <c r="BR6" s="5"/>
      <c r="BS6" s="5"/>
      <c r="BT6" s="5"/>
      <c r="BU6" s="5"/>
      <c r="BV6" s="5"/>
      <c r="BW6" s="5"/>
      <c r="BX6" s="5"/>
      <c r="BY6" s="5"/>
      <c r="BZ6" s="5"/>
      <c r="CA6" s="5"/>
      <c r="CB6" s="4"/>
      <c r="CE6" s="21"/>
      <c r="CF6" s="21"/>
      <c r="CG6" s="22"/>
      <c r="CH6" s="26"/>
      <c r="CI6" s="27"/>
    </row>
    <row r="7" spans="3:94" s="168" customFormat="1" ht="18.75" customHeight="1" thickTop="1">
      <c r="C7" s="171"/>
      <c r="D7" s="5"/>
      <c r="E7" s="5"/>
      <c r="F7" s="179"/>
      <c r="G7" s="10"/>
      <c r="H7" s="10"/>
      <c r="I7" s="10"/>
      <c r="J7" s="10"/>
      <c r="K7" s="5"/>
      <c r="L7" s="5"/>
      <c r="M7" s="5"/>
      <c r="N7" s="5"/>
      <c r="O7" s="5"/>
      <c r="P7" s="5"/>
      <c r="Q7" s="5"/>
      <c r="R7" s="5"/>
      <c r="S7" s="5"/>
      <c r="T7" s="180"/>
      <c r="U7" s="5"/>
      <c r="V7" s="4"/>
      <c r="W7" s="4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BB7" s="168" t="s">
        <v>13</v>
      </c>
      <c r="BC7" s="181"/>
      <c r="BD7" s="182"/>
      <c r="BE7" s="182"/>
      <c r="BF7" s="182"/>
      <c r="BG7" s="183"/>
      <c r="BI7" s="171"/>
      <c r="BJ7" s="5"/>
      <c r="BK7" s="5"/>
      <c r="BL7" s="179"/>
      <c r="BM7" s="10"/>
      <c r="BN7" s="10"/>
      <c r="BO7" s="10"/>
      <c r="BP7" s="10"/>
      <c r="BQ7" s="5"/>
      <c r="BR7" s="5"/>
      <c r="BS7" s="5"/>
      <c r="BT7" s="5"/>
      <c r="BU7" s="5"/>
      <c r="BV7" s="5"/>
      <c r="BW7" s="5"/>
      <c r="BX7" s="5"/>
      <c r="BY7" s="5"/>
      <c r="BZ7" s="180"/>
      <c r="CA7" s="5"/>
      <c r="CB7" s="4"/>
      <c r="CC7" s="4"/>
      <c r="CJ7" s="184" t="s">
        <v>13</v>
      </c>
      <c r="CK7" s="184"/>
      <c r="CL7" s="185"/>
      <c r="CM7" s="181"/>
      <c r="CN7" s="182"/>
      <c r="CO7" s="182"/>
      <c r="CP7" s="183"/>
    </row>
    <row r="8" spans="1:94" ht="20.25" customHeight="1">
      <c r="A8" s="40" t="s">
        <v>14</v>
      </c>
      <c r="B8" s="40" t="s">
        <v>15</v>
      </c>
      <c r="C8" s="41" t="s">
        <v>16</v>
      </c>
      <c r="D8" s="41" t="s">
        <v>17</v>
      </c>
      <c r="E8" s="41" t="s">
        <v>18</v>
      </c>
      <c r="F8" s="41" t="s">
        <v>19</v>
      </c>
      <c r="G8" s="186" t="s">
        <v>20</v>
      </c>
      <c r="H8" s="43" t="s">
        <v>30</v>
      </c>
      <c r="I8" s="42" t="s">
        <v>61</v>
      </c>
      <c r="J8" s="42" t="s">
        <v>53</v>
      </c>
      <c r="K8" s="42" t="s">
        <v>59</v>
      </c>
      <c r="L8" s="43" t="s">
        <v>38</v>
      </c>
      <c r="M8" s="42" t="s">
        <v>31</v>
      </c>
      <c r="N8" s="42" t="s">
        <v>37</v>
      </c>
      <c r="O8" s="42" t="s">
        <v>41</v>
      </c>
      <c r="P8" s="43" t="s">
        <v>39</v>
      </c>
      <c r="Q8" s="42" t="s">
        <v>40</v>
      </c>
      <c r="R8" s="42" t="s">
        <v>23</v>
      </c>
      <c r="S8" s="42" t="s">
        <v>29</v>
      </c>
      <c r="T8" s="43" t="s">
        <v>26</v>
      </c>
      <c r="U8" s="42" t="s">
        <v>44</v>
      </c>
      <c r="V8" s="42" t="s">
        <v>28</v>
      </c>
      <c r="W8" s="43" t="s">
        <v>43</v>
      </c>
      <c r="X8" s="42" t="s">
        <v>36</v>
      </c>
      <c r="Y8" s="43" t="s">
        <v>32</v>
      </c>
      <c r="Z8" s="42" t="s">
        <v>34</v>
      </c>
      <c r="AA8" s="43" t="s">
        <v>27</v>
      </c>
      <c r="AB8" s="42" t="s">
        <v>24</v>
      </c>
      <c r="AC8" s="43" t="s">
        <v>63</v>
      </c>
      <c r="AD8" s="187" t="s">
        <v>46</v>
      </c>
      <c r="AE8" s="46" t="s">
        <v>21</v>
      </c>
      <c r="AF8" s="46" t="s">
        <v>47</v>
      </c>
      <c r="AG8" s="42" t="s">
        <v>48</v>
      </c>
      <c r="AH8" s="42" t="s">
        <v>50</v>
      </c>
      <c r="AI8" s="46" t="s">
        <v>56</v>
      </c>
      <c r="AJ8" s="42" t="s">
        <v>58</v>
      </c>
      <c r="AK8" s="46" t="s">
        <v>51</v>
      </c>
      <c r="AL8" s="46" t="s">
        <v>52</v>
      </c>
      <c r="AM8" s="46" t="s">
        <v>54</v>
      </c>
      <c r="AN8" s="46" t="s">
        <v>55</v>
      </c>
      <c r="AO8" s="46" t="s">
        <v>62</v>
      </c>
      <c r="AP8" s="46" t="s">
        <v>64</v>
      </c>
      <c r="AQ8" s="46" t="s">
        <v>33</v>
      </c>
      <c r="BB8" s="48" t="s">
        <v>66</v>
      </c>
      <c r="BC8" s="188"/>
      <c r="BD8" s="189"/>
      <c r="BE8" s="189"/>
      <c r="BF8" s="189"/>
      <c r="BG8" s="190"/>
      <c r="BI8" s="41" t="s">
        <v>16</v>
      </c>
      <c r="BJ8" s="41" t="s">
        <v>17</v>
      </c>
      <c r="BK8" s="41" t="s">
        <v>18</v>
      </c>
      <c r="BL8" s="41" t="s">
        <v>19</v>
      </c>
      <c r="BM8" s="186" t="s">
        <v>20</v>
      </c>
      <c r="BN8" s="186" t="s">
        <v>30</v>
      </c>
      <c r="BO8" s="186" t="s">
        <v>61</v>
      </c>
      <c r="BP8" s="186" t="s">
        <v>53</v>
      </c>
      <c r="BQ8" s="186" t="s">
        <v>59</v>
      </c>
      <c r="BR8" s="186" t="s">
        <v>38</v>
      </c>
      <c r="BS8" s="186" t="s">
        <v>31</v>
      </c>
      <c r="BT8" s="186" t="s">
        <v>37</v>
      </c>
      <c r="BU8" s="186" t="s">
        <v>41</v>
      </c>
      <c r="BV8" s="186" t="s">
        <v>39</v>
      </c>
      <c r="BW8" s="186" t="s">
        <v>40</v>
      </c>
      <c r="BX8" s="186" t="s">
        <v>23</v>
      </c>
      <c r="BY8" s="186" t="s">
        <v>29</v>
      </c>
      <c r="BZ8" s="186" t="s">
        <v>26</v>
      </c>
      <c r="CA8" s="186" t="s">
        <v>44</v>
      </c>
      <c r="CB8" s="186" t="s">
        <v>28</v>
      </c>
      <c r="CC8" s="186" t="s">
        <v>43</v>
      </c>
      <c r="CD8" s="186" t="s">
        <v>36</v>
      </c>
      <c r="CE8" s="186" t="s">
        <v>32</v>
      </c>
      <c r="CF8" s="186" t="s">
        <v>34</v>
      </c>
      <c r="CG8" s="186" t="s">
        <v>27</v>
      </c>
      <c r="CH8" s="186" t="s">
        <v>24</v>
      </c>
      <c r="CI8" s="41" t="s">
        <v>63</v>
      </c>
      <c r="CJ8" s="191" t="s">
        <v>66</v>
      </c>
      <c r="CK8" s="192"/>
      <c r="CL8" s="193"/>
      <c r="CM8" s="188"/>
      <c r="CN8" s="189"/>
      <c r="CO8" s="189"/>
      <c r="CP8" s="190"/>
    </row>
    <row r="9" spans="1:94" ht="21" customHeight="1">
      <c r="A9" s="57" t="s">
        <v>68</v>
      </c>
      <c r="B9" s="57">
        <v>72</v>
      </c>
      <c r="C9" s="52">
        <f aca="true" ca="1" t="shared" si="0" ref="C9:C17">OFFSET(C9,11,0)</f>
        <v>1</v>
      </c>
      <c r="D9" s="194" t="s">
        <v>283</v>
      </c>
      <c r="E9" s="57" t="s">
        <v>70</v>
      </c>
      <c r="F9" s="57">
        <v>93</v>
      </c>
      <c r="G9" s="59" t="s">
        <v>275</v>
      </c>
      <c r="H9" s="195"/>
      <c r="I9" s="195"/>
      <c r="J9" s="195"/>
      <c r="K9" s="195"/>
      <c r="L9" s="195"/>
      <c r="M9" s="196" t="s">
        <v>90</v>
      </c>
      <c r="N9" s="195"/>
      <c r="O9" s="195"/>
      <c r="P9" s="195"/>
      <c r="Q9" s="196" t="s">
        <v>100</v>
      </c>
      <c r="R9" s="195"/>
      <c r="S9" s="195"/>
      <c r="T9" s="196"/>
      <c r="U9" s="195"/>
      <c r="V9" s="195"/>
      <c r="W9" s="195"/>
      <c r="X9" s="196" t="s">
        <v>72</v>
      </c>
      <c r="Y9" s="195"/>
      <c r="Z9" s="195"/>
      <c r="AA9" s="195"/>
      <c r="AB9" s="195"/>
      <c r="AC9" s="195"/>
      <c r="AD9" s="62" t="s">
        <v>72</v>
      </c>
      <c r="AE9" s="62"/>
      <c r="AF9" s="62"/>
      <c r="AG9" s="62" t="s">
        <v>72</v>
      </c>
      <c r="AH9" s="63"/>
      <c r="AI9" s="63"/>
      <c r="AJ9" s="63"/>
      <c r="AK9" s="63"/>
      <c r="AL9" s="63"/>
      <c r="AM9" s="63"/>
      <c r="AN9" s="63"/>
      <c r="AO9" s="63"/>
      <c r="AP9" s="63"/>
      <c r="AQ9" s="63"/>
      <c r="BC9" s="65"/>
      <c r="BD9" s="67"/>
      <c r="BE9" s="67"/>
      <c r="BF9" s="67"/>
      <c r="BG9" s="68"/>
      <c r="BI9" s="52">
        <f aca="true" ca="1" t="shared" si="1" ref="BI9:BI17">OFFSET(BI9,11,0)</f>
        <v>1</v>
      </c>
      <c r="BJ9" s="69" t="str">
        <f aca="true" t="shared" si="2" ref="BJ9:BM16">D10</f>
        <v>LEROY Elie</v>
      </c>
      <c r="BK9" s="69" t="str">
        <f t="shared" si="2"/>
        <v>M</v>
      </c>
      <c r="BL9" s="69">
        <f t="shared" si="2"/>
        <v>71</v>
      </c>
      <c r="BM9" s="69" t="str">
        <f t="shared" si="2"/>
        <v>A.S.C. BEAUVOIR SUR MER JUDO</v>
      </c>
      <c r="BN9" s="195"/>
      <c r="BO9" s="195"/>
      <c r="BP9" s="195"/>
      <c r="BQ9" s="195"/>
      <c r="BR9" s="195"/>
      <c r="BS9" s="196"/>
      <c r="BT9" s="195"/>
      <c r="BU9" s="195"/>
      <c r="BV9" s="195"/>
      <c r="BW9" s="196"/>
      <c r="BX9" s="195"/>
      <c r="BY9" s="195"/>
      <c r="BZ9" s="196"/>
      <c r="CA9" s="195"/>
      <c r="CB9" s="195"/>
      <c r="CC9" s="195"/>
      <c r="CD9" s="196"/>
      <c r="CE9" s="195"/>
      <c r="CF9" s="195"/>
      <c r="CG9" s="195"/>
      <c r="CH9" s="195"/>
      <c r="CI9" s="195"/>
      <c r="CM9" s="65"/>
      <c r="CN9" s="67"/>
      <c r="CO9" s="67"/>
      <c r="CP9" s="68"/>
    </row>
    <row r="10" spans="1:94" ht="21" customHeight="1">
      <c r="A10" s="57" t="s">
        <v>68</v>
      </c>
      <c r="B10" s="57">
        <v>85</v>
      </c>
      <c r="C10" s="52">
        <f ca="1" t="shared" si="0"/>
        <v>2</v>
      </c>
      <c r="D10" s="194" t="s">
        <v>284</v>
      </c>
      <c r="E10" s="57" t="s">
        <v>70</v>
      </c>
      <c r="F10" s="57">
        <v>71</v>
      </c>
      <c r="G10" s="59" t="s">
        <v>285</v>
      </c>
      <c r="H10" s="61"/>
      <c r="I10" s="61"/>
      <c r="J10" s="61"/>
      <c r="K10" s="61"/>
      <c r="L10" s="60"/>
      <c r="M10" s="61"/>
      <c r="N10" s="61"/>
      <c r="O10" s="60" t="s">
        <v>90</v>
      </c>
      <c r="P10" s="61"/>
      <c r="Q10" s="61"/>
      <c r="R10" s="60" t="s">
        <v>88</v>
      </c>
      <c r="S10" s="61"/>
      <c r="T10" s="61"/>
      <c r="U10" s="61"/>
      <c r="V10" s="60" t="s">
        <v>100</v>
      </c>
      <c r="W10" s="61"/>
      <c r="X10" s="61"/>
      <c r="Y10" s="60"/>
      <c r="Z10" s="61"/>
      <c r="AA10" s="61"/>
      <c r="AB10" s="61"/>
      <c r="AC10" s="61"/>
      <c r="AD10" s="62" t="s">
        <v>84</v>
      </c>
      <c r="AE10" s="63"/>
      <c r="AF10" s="63"/>
      <c r="AG10" s="63"/>
      <c r="AH10" s="62" t="s">
        <v>88</v>
      </c>
      <c r="AI10" s="62"/>
      <c r="AJ10" s="63"/>
      <c r="AK10" s="63"/>
      <c r="AL10" s="63"/>
      <c r="AM10" s="63"/>
      <c r="AN10" s="63"/>
      <c r="AO10" s="63"/>
      <c r="AP10" s="63"/>
      <c r="AQ10" s="63"/>
      <c r="BC10" s="65"/>
      <c r="BD10" s="67"/>
      <c r="BE10" s="67"/>
      <c r="BF10" s="67"/>
      <c r="BG10" s="68"/>
      <c r="BI10" s="52">
        <f ca="1" t="shared" si="1"/>
        <v>2</v>
      </c>
      <c r="BJ10" s="69" t="str">
        <f t="shared" si="2"/>
        <v>DELEPINE Baptiste</v>
      </c>
      <c r="BK10" s="69" t="str">
        <f t="shared" si="2"/>
        <v>M</v>
      </c>
      <c r="BL10" s="69">
        <f t="shared" si="2"/>
        <v>72</v>
      </c>
      <c r="BM10" s="69" t="str">
        <f t="shared" si="2"/>
        <v>A.S.C. BEAUVOIR SUR MER JUDO</v>
      </c>
      <c r="BN10" s="61"/>
      <c r="BO10" s="61"/>
      <c r="BP10" s="61"/>
      <c r="BQ10" s="61"/>
      <c r="BR10" s="60"/>
      <c r="BS10" s="61"/>
      <c r="BT10" s="61"/>
      <c r="BU10" s="60"/>
      <c r="BV10" s="61"/>
      <c r="BW10" s="61"/>
      <c r="BX10" s="60"/>
      <c r="BY10" s="61"/>
      <c r="BZ10" s="61"/>
      <c r="CA10" s="61"/>
      <c r="CB10" s="60"/>
      <c r="CC10" s="61"/>
      <c r="CD10" s="61"/>
      <c r="CE10" s="60"/>
      <c r="CF10" s="61"/>
      <c r="CG10" s="61"/>
      <c r="CH10" s="61"/>
      <c r="CI10" s="61"/>
      <c r="CM10" s="65"/>
      <c r="CN10" s="67"/>
      <c r="CO10" s="67"/>
      <c r="CP10" s="68"/>
    </row>
    <row r="11" spans="1:94" ht="21" customHeight="1">
      <c r="A11" s="57" t="s">
        <v>68</v>
      </c>
      <c r="B11" s="57">
        <v>85</v>
      </c>
      <c r="C11" s="52">
        <f ca="1" t="shared" si="0"/>
        <v>3</v>
      </c>
      <c r="D11" s="194" t="s">
        <v>286</v>
      </c>
      <c r="E11" s="57" t="s">
        <v>70</v>
      </c>
      <c r="F11" s="57">
        <v>72</v>
      </c>
      <c r="G11" s="59" t="s">
        <v>285</v>
      </c>
      <c r="H11" s="61"/>
      <c r="I11" s="61"/>
      <c r="J11" s="61"/>
      <c r="K11" s="60" t="s">
        <v>75</v>
      </c>
      <c r="L11" s="61"/>
      <c r="M11" s="61"/>
      <c r="N11" s="61"/>
      <c r="O11" s="61"/>
      <c r="P11" s="60"/>
      <c r="Q11" s="61"/>
      <c r="R11" s="61"/>
      <c r="S11" s="60" t="s">
        <v>132</v>
      </c>
      <c r="T11" s="61"/>
      <c r="U11" s="61"/>
      <c r="V11" s="61"/>
      <c r="W11" s="60"/>
      <c r="X11" s="61"/>
      <c r="Y11" s="61"/>
      <c r="Z11" s="60" t="s">
        <v>72</v>
      </c>
      <c r="AA11" s="61"/>
      <c r="AB11" s="61"/>
      <c r="AC11" s="61"/>
      <c r="AD11" s="63"/>
      <c r="AE11" s="62"/>
      <c r="AF11" s="63"/>
      <c r="AG11" s="63"/>
      <c r="AH11" s="62" t="s">
        <v>72</v>
      </c>
      <c r="AI11" s="63"/>
      <c r="AJ11" s="62" t="s">
        <v>72</v>
      </c>
      <c r="AK11" s="63"/>
      <c r="AL11" s="63"/>
      <c r="AM11" s="63"/>
      <c r="AN11" s="63"/>
      <c r="AO11" s="63"/>
      <c r="AP11" s="63"/>
      <c r="AQ11" s="63"/>
      <c r="BC11" s="65"/>
      <c r="BD11" s="67"/>
      <c r="BE11" s="67"/>
      <c r="BF11" s="67"/>
      <c r="BG11" s="68"/>
      <c r="BI11" s="52">
        <f ca="1" t="shared" si="1"/>
        <v>3</v>
      </c>
      <c r="BJ11" s="69" t="str">
        <f t="shared" si="2"/>
        <v>POUX Berthe Francois</v>
      </c>
      <c r="BK11" s="69" t="str">
        <f t="shared" si="2"/>
        <v>M</v>
      </c>
      <c r="BL11" s="69">
        <f t="shared" si="2"/>
        <v>72</v>
      </c>
      <c r="BM11" s="69" t="str">
        <f t="shared" si="2"/>
        <v>J.C. DE BASSE GOULAINE</v>
      </c>
      <c r="BN11" s="61"/>
      <c r="BO11" s="61"/>
      <c r="BP11" s="61"/>
      <c r="BQ11" s="60"/>
      <c r="BR11" s="61"/>
      <c r="BS11" s="61"/>
      <c r="BT11" s="61"/>
      <c r="BU11" s="61"/>
      <c r="BV11" s="60"/>
      <c r="BW11" s="61"/>
      <c r="BX11" s="61"/>
      <c r="BY11" s="60"/>
      <c r="BZ11" s="61"/>
      <c r="CA11" s="61"/>
      <c r="CB11" s="61"/>
      <c r="CC11" s="60"/>
      <c r="CD11" s="61"/>
      <c r="CE11" s="61"/>
      <c r="CF11" s="60"/>
      <c r="CG11" s="61"/>
      <c r="CH11" s="61"/>
      <c r="CI11" s="61"/>
      <c r="CM11" s="65"/>
      <c r="CN11" s="67"/>
      <c r="CO11" s="67"/>
      <c r="CP11" s="68"/>
    </row>
    <row r="12" spans="1:94" ht="21" customHeight="1">
      <c r="A12" s="57" t="s">
        <v>68</v>
      </c>
      <c r="B12" s="57">
        <v>44</v>
      </c>
      <c r="C12" s="52">
        <f ca="1" t="shared" si="0"/>
        <v>4</v>
      </c>
      <c r="D12" s="194" t="s">
        <v>287</v>
      </c>
      <c r="E12" s="57" t="s">
        <v>70</v>
      </c>
      <c r="F12" s="57">
        <v>72</v>
      </c>
      <c r="G12" s="59" t="s">
        <v>218</v>
      </c>
      <c r="H12" s="61"/>
      <c r="I12" s="61"/>
      <c r="J12" s="60" t="s">
        <v>72</v>
      </c>
      <c r="K12" s="61"/>
      <c r="L12" s="61"/>
      <c r="M12" s="60" t="s">
        <v>72</v>
      </c>
      <c r="N12" s="61"/>
      <c r="O12" s="61"/>
      <c r="P12" s="61"/>
      <c r="Q12" s="61"/>
      <c r="R12" s="60" t="s">
        <v>72</v>
      </c>
      <c r="S12" s="61"/>
      <c r="T12" s="61"/>
      <c r="U12" s="60" t="s">
        <v>72</v>
      </c>
      <c r="V12" s="61"/>
      <c r="W12" s="61"/>
      <c r="X12" s="61"/>
      <c r="Y12" s="61"/>
      <c r="Z12" s="61"/>
      <c r="AA12" s="60"/>
      <c r="AB12" s="61"/>
      <c r="AC12" s="61"/>
      <c r="AD12" s="63"/>
      <c r="AE12" s="63"/>
      <c r="AF12" s="63"/>
      <c r="AG12" s="63"/>
      <c r="AH12" s="63"/>
      <c r="AI12" s="63"/>
      <c r="AJ12" s="62" t="s">
        <v>88</v>
      </c>
      <c r="AK12" s="62"/>
      <c r="AL12" s="62"/>
      <c r="AM12" s="63"/>
      <c r="AN12" s="63"/>
      <c r="AO12" s="63"/>
      <c r="AP12" s="63"/>
      <c r="AQ12" s="63"/>
      <c r="BC12" s="65"/>
      <c r="BD12" s="67"/>
      <c r="BE12" s="67"/>
      <c r="BF12" s="67"/>
      <c r="BG12" s="68"/>
      <c r="BI12" s="52">
        <f ca="1" t="shared" si="1"/>
        <v>4</v>
      </c>
      <c r="BJ12" s="69" t="str">
        <f t="shared" si="2"/>
        <v>ROBERT Thomas</v>
      </c>
      <c r="BK12" s="69" t="str">
        <f t="shared" si="2"/>
        <v>M</v>
      </c>
      <c r="BL12" s="69">
        <f t="shared" si="2"/>
        <v>73</v>
      </c>
      <c r="BM12" s="69" t="str">
        <f t="shared" si="2"/>
        <v>J C MONTREUIL JUIGNE</v>
      </c>
      <c r="BN12" s="61"/>
      <c r="BO12" s="61"/>
      <c r="BP12" s="60"/>
      <c r="BQ12" s="61"/>
      <c r="BR12" s="61"/>
      <c r="BS12" s="60"/>
      <c r="BT12" s="61"/>
      <c r="BU12" s="61"/>
      <c r="BV12" s="61"/>
      <c r="BW12" s="61"/>
      <c r="BX12" s="60"/>
      <c r="BY12" s="61"/>
      <c r="BZ12" s="61"/>
      <c r="CA12" s="60"/>
      <c r="CB12" s="61"/>
      <c r="CC12" s="61"/>
      <c r="CD12" s="61"/>
      <c r="CE12" s="61"/>
      <c r="CF12" s="61"/>
      <c r="CG12" s="60"/>
      <c r="CH12" s="61"/>
      <c r="CI12" s="61"/>
      <c r="CM12" s="65"/>
      <c r="CN12" s="67"/>
      <c r="CO12" s="67"/>
      <c r="CP12" s="68"/>
    </row>
    <row r="13" spans="1:94" ht="21" customHeight="1">
      <c r="A13" s="57" t="s">
        <v>68</v>
      </c>
      <c r="B13" s="57">
        <v>49</v>
      </c>
      <c r="C13" s="52">
        <f ca="1" t="shared" si="0"/>
        <v>5</v>
      </c>
      <c r="D13" s="194" t="s">
        <v>288</v>
      </c>
      <c r="E13" s="57" t="s">
        <v>70</v>
      </c>
      <c r="F13" s="57">
        <v>73</v>
      </c>
      <c r="G13" s="59" t="s">
        <v>289</v>
      </c>
      <c r="H13" s="61"/>
      <c r="I13" s="60" t="s">
        <v>84</v>
      </c>
      <c r="J13" s="61"/>
      <c r="K13" s="61"/>
      <c r="L13" s="61"/>
      <c r="M13" s="61"/>
      <c r="N13" s="61"/>
      <c r="O13" s="60" t="s">
        <v>84</v>
      </c>
      <c r="P13" s="61"/>
      <c r="Q13" s="61"/>
      <c r="R13" s="61"/>
      <c r="S13" s="60" t="s">
        <v>90</v>
      </c>
      <c r="T13" s="61"/>
      <c r="U13" s="61"/>
      <c r="V13" s="61"/>
      <c r="W13" s="61"/>
      <c r="X13" s="60" t="s">
        <v>100</v>
      </c>
      <c r="Y13" s="61"/>
      <c r="Z13" s="61"/>
      <c r="AA13" s="61"/>
      <c r="AB13" s="60" t="s">
        <v>72</v>
      </c>
      <c r="AC13" s="61"/>
      <c r="AD13" s="63"/>
      <c r="AE13" s="63"/>
      <c r="AF13" s="63"/>
      <c r="AG13" s="63"/>
      <c r="AH13" s="63"/>
      <c r="AI13" s="63"/>
      <c r="AJ13" s="63"/>
      <c r="AK13" s="62"/>
      <c r="AL13" s="63"/>
      <c r="AM13" s="62"/>
      <c r="AN13" s="62"/>
      <c r="AO13" s="63"/>
      <c r="AP13" s="63"/>
      <c r="AQ13" s="63"/>
      <c r="BC13" s="197"/>
      <c r="BD13" s="67"/>
      <c r="BE13" s="67"/>
      <c r="BF13" s="67"/>
      <c r="BG13" s="68"/>
      <c r="BI13" s="52">
        <f ca="1" t="shared" si="1"/>
        <v>5</v>
      </c>
      <c r="BJ13" s="69" t="str">
        <f t="shared" si="2"/>
        <v>NIVELLE Simon</v>
      </c>
      <c r="BK13" s="69" t="str">
        <f t="shared" si="2"/>
        <v>M</v>
      </c>
      <c r="BL13" s="69">
        <f t="shared" si="2"/>
        <v>81</v>
      </c>
      <c r="BM13" s="69" t="str">
        <f t="shared" si="2"/>
        <v>C.E.S. TOURS</v>
      </c>
      <c r="BN13" s="61"/>
      <c r="BO13" s="60"/>
      <c r="BP13" s="61"/>
      <c r="BQ13" s="61"/>
      <c r="BR13" s="61"/>
      <c r="BS13" s="61"/>
      <c r="BT13" s="61"/>
      <c r="BU13" s="60"/>
      <c r="BV13" s="61"/>
      <c r="BW13" s="61"/>
      <c r="BX13" s="61"/>
      <c r="BY13" s="60"/>
      <c r="BZ13" s="61"/>
      <c r="CA13" s="61"/>
      <c r="CB13" s="61"/>
      <c r="CC13" s="61"/>
      <c r="CD13" s="60"/>
      <c r="CE13" s="61"/>
      <c r="CF13" s="61"/>
      <c r="CG13" s="61"/>
      <c r="CH13" s="60"/>
      <c r="CI13" s="61"/>
      <c r="CM13" s="197"/>
      <c r="CN13" s="67"/>
      <c r="CO13" s="67"/>
      <c r="CP13" s="68"/>
    </row>
    <row r="14" spans="1:94" ht="21" customHeight="1">
      <c r="A14" s="57" t="s">
        <v>143</v>
      </c>
      <c r="B14" s="57">
        <v>37</v>
      </c>
      <c r="C14" s="52">
        <f ca="1" t="shared" si="0"/>
        <v>6</v>
      </c>
      <c r="D14" s="194" t="s">
        <v>290</v>
      </c>
      <c r="E14" s="57" t="s">
        <v>70</v>
      </c>
      <c r="F14" s="57">
        <v>81</v>
      </c>
      <c r="G14" s="59" t="s">
        <v>291</v>
      </c>
      <c r="H14" s="60"/>
      <c r="I14" s="61"/>
      <c r="J14" s="61"/>
      <c r="K14" s="61"/>
      <c r="L14" s="61"/>
      <c r="M14" s="61"/>
      <c r="N14" s="61"/>
      <c r="O14" s="61"/>
      <c r="P14" s="60"/>
      <c r="Q14" s="61"/>
      <c r="R14" s="61"/>
      <c r="S14" s="61"/>
      <c r="T14" s="60"/>
      <c r="U14" s="61"/>
      <c r="V14" s="61"/>
      <c r="W14" s="61"/>
      <c r="X14" s="61"/>
      <c r="Y14" s="60"/>
      <c r="Z14" s="61"/>
      <c r="AA14" s="61"/>
      <c r="AB14" s="61"/>
      <c r="AC14" s="60"/>
      <c r="AD14" s="63"/>
      <c r="AE14" s="63"/>
      <c r="AF14" s="63"/>
      <c r="AG14" s="63"/>
      <c r="AH14" s="63"/>
      <c r="AI14" s="63"/>
      <c r="AJ14" s="63"/>
      <c r="AK14" s="63"/>
      <c r="AL14" s="62"/>
      <c r="AM14" s="62"/>
      <c r="AN14" s="63"/>
      <c r="AO14" s="62"/>
      <c r="AP14" s="63"/>
      <c r="AQ14" s="63"/>
      <c r="BC14" s="65"/>
      <c r="BD14" s="67"/>
      <c r="BE14" s="67"/>
      <c r="BF14" s="67"/>
      <c r="BG14" s="68"/>
      <c r="BI14" s="52">
        <f ca="1" t="shared" si="1"/>
        <v>6</v>
      </c>
      <c r="BJ14" s="69" t="str">
        <f t="shared" si="2"/>
        <v>BAGOT Pierre</v>
      </c>
      <c r="BK14" s="69" t="str">
        <f t="shared" si="2"/>
        <v>M</v>
      </c>
      <c r="BL14" s="69">
        <f t="shared" si="2"/>
        <v>84</v>
      </c>
      <c r="BM14" s="69" t="str">
        <f t="shared" si="2"/>
        <v>JUDO CLUB DU PAYS GALLO</v>
      </c>
      <c r="BN14" s="60"/>
      <c r="BO14" s="61"/>
      <c r="BP14" s="61"/>
      <c r="BQ14" s="61"/>
      <c r="BR14" s="61"/>
      <c r="BS14" s="61"/>
      <c r="BT14" s="61"/>
      <c r="BU14" s="61"/>
      <c r="BV14" s="60"/>
      <c r="BW14" s="61"/>
      <c r="BX14" s="61"/>
      <c r="BY14" s="61"/>
      <c r="BZ14" s="60"/>
      <c r="CA14" s="61"/>
      <c r="CB14" s="61"/>
      <c r="CC14" s="61"/>
      <c r="CD14" s="61"/>
      <c r="CE14" s="60"/>
      <c r="CF14" s="61"/>
      <c r="CG14" s="61"/>
      <c r="CH14" s="61"/>
      <c r="CI14" s="60"/>
      <c r="CM14" s="65"/>
      <c r="CN14" s="67"/>
      <c r="CO14" s="67"/>
      <c r="CP14" s="68"/>
    </row>
    <row r="15" spans="1:94" s="198" customFormat="1" ht="21" customHeight="1">
      <c r="A15" s="57" t="s">
        <v>85</v>
      </c>
      <c r="B15" s="57">
        <v>35</v>
      </c>
      <c r="C15" s="52">
        <f ca="1" t="shared" si="0"/>
        <v>7</v>
      </c>
      <c r="D15" s="194" t="s">
        <v>292</v>
      </c>
      <c r="E15" s="57" t="s">
        <v>70</v>
      </c>
      <c r="F15" s="57">
        <v>84</v>
      </c>
      <c r="G15" s="59" t="s">
        <v>293</v>
      </c>
      <c r="H15" s="61"/>
      <c r="I15" s="61"/>
      <c r="J15" s="60" t="s">
        <v>199</v>
      </c>
      <c r="K15" s="61"/>
      <c r="L15" s="61"/>
      <c r="M15" s="61"/>
      <c r="N15" s="60" t="s">
        <v>72</v>
      </c>
      <c r="O15" s="61"/>
      <c r="P15" s="61"/>
      <c r="Q15" s="60" t="s">
        <v>72</v>
      </c>
      <c r="R15" s="61"/>
      <c r="S15" s="61"/>
      <c r="T15" s="61"/>
      <c r="U15" s="61"/>
      <c r="V15" s="60" t="s">
        <v>72</v>
      </c>
      <c r="W15" s="61"/>
      <c r="X15" s="61"/>
      <c r="Y15" s="61"/>
      <c r="Z15" s="60" t="s">
        <v>88</v>
      </c>
      <c r="AA15" s="61"/>
      <c r="AB15" s="61"/>
      <c r="AC15" s="61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2"/>
      <c r="AO15" s="62"/>
      <c r="AP15" s="62"/>
      <c r="AQ15" s="63"/>
      <c r="BC15" s="65"/>
      <c r="BD15" s="199"/>
      <c r="BE15" s="67"/>
      <c r="BF15" s="200"/>
      <c r="BG15" s="201"/>
      <c r="BI15" s="52">
        <f ca="1" t="shared" si="1"/>
        <v>7</v>
      </c>
      <c r="BJ15" s="69" t="str">
        <f t="shared" si="2"/>
        <v>DELAROCHE Bastien</v>
      </c>
      <c r="BK15" s="69" t="str">
        <f t="shared" si="2"/>
        <v>M</v>
      </c>
      <c r="BL15" s="69">
        <f t="shared" si="2"/>
        <v>84</v>
      </c>
      <c r="BM15" s="69" t="str">
        <f t="shared" si="2"/>
        <v>U.S. DE ST BERTHEVIN</v>
      </c>
      <c r="BN15" s="61"/>
      <c r="BO15" s="61"/>
      <c r="BP15" s="60"/>
      <c r="BQ15" s="61"/>
      <c r="BR15" s="61"/>
      <c r="BS15" s="61"/>
      <c r="BT15" s="60"/>
      <c r="BU15" s="61"/>
      <c r="BV15" s="61"/>
      <c r="BW15" s="60"/>
      <c r="BX15" s="61"/>
      <c r="BY15" s="61"/>
      <c r="BZ15" s="61"/>
      <c r="CA15" s="61"/>
      <c r="CB15" s="60"/>
      <c r="CC15" s="61"/>
      <c r="CD15" s="61"/>
      <c r="CE15" s="61"/>
      <c r="CF15" s="60"/>
      <c r="CG15" s="61"/>
      <c r="CH15" s="61"/>
      <c r="CI15" s="61"/>
      <c r="CM15" s="65"/>
      <c r="CN15" s="199"/>
      <c r="CO15" s="67"/>
      <c r="CP15" s="201"/>
    </row>
    <row r="16" spans="1:94" ht="21" customHeight="1">
      <c r="A16" s="57" t="s">
        <v>68</v>
      </c>
      <c r="B16" s="57">
        <v>53</v>
      </c>
      <c r="C16" s="52">
        <f ca="1" t="shared" si="0"/>
        <v>8</v>
      </c>
      <c r="D16" s="194" t="s">
        <v>294</v>
      </c>
      <c r="E16" s="57" t="s">
        <v>70</v>
      </c>
      <c r="F16" s="57">
        <v>84</v>
      </c>
      <c r="G16" s="59" t="s">
        <v>295</v>
      </c>
      <c r="H16" s="61"/>
      <c r="I16" s="60" t="s">
        <v>97</v>
      </c>
      <c r="J16" s="61"/>
      <c r="K16" s="61"/>
      <c r="L16" s="60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0"/>
      <c r="X16" s="61"/>
      <c r="Y16" s="61"/>
      <c r="Z16" s="61"/>
      <c r="AA16" s="60"/>
      <c r="AB16" s="61"/>
      <c r="AC16" s="60"/>
      <c r="AD16" s="63"/>
      <c r="AE16" s="63"/>
      <c r="AF16" s="62"/>
      <c r="AG16" s="63"/>
      <c r="AH16" s="63"/>
      <c r="AI16" s="63"/>
      <c r="AJ16" s="63"/>
      <c r="AK16" s="63"/>
      <c r="AL16" s="63"/>
      <c r="AM16" s="63"/>
      <c r="AN16" s="63"/>
      <c r="AO16" s="63"/>
      <c r="AP16" s="62"/>
      <c r="AQ16" s="62"/>
      <c r="BC16" s="65"/>
      <c r="BD16" s="199"/>
      <c r="BE16" s="67"/>
      <c r="BF16" s="67"/>
      <c r="BG16" s="68"/>
      <c r="BI16" s="52">
        <f ca="1" t="shared" si="1"/>
        <v>8</v>
      </c>
      <c r="BJ16" s="69" t="str">
        <f t="shared" si="2"/>
        <v>BAZIN Frederic</v>
      </c>
      <c r="BK16" s="69" t="str">
        <f t="shared" si="2"/>
        <v>M</v>
      </c>
      <c r="BL16" s="69">
        <f t="shared" si="2"/>
        <v>90</v>
      </c>
      <c r="BM16" s="69" t="str">
        <f t="shared" si="2"/>
        <v>J C DES MARCHES DE BRETAGNE</v>
      </c>
      <c r="BN16" s="61"/>
      <c r="BO16" s="60"/>
      <c r="BP16" s="61"/>
      <c r="BQ16" s="61"/>
      <c r="BR16" s="60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0"/>
      <c r="CD16" s="61"/>
      <c r="CE16" s="61"/>
      <c r="CF16" s="61"/>
      <c r="CG16" s="60"/>
      <c r="CH16" s="61"/>
      <c r="CI16" s="60"/>
      <c r="CM16" s="65"/>
      <c r="CN16" s="199"/>
      <c r="CO16" s="67"/>
      <c r="CP16" s="68"/>
    </row>
    <row r="17" spans="1:94" ht="21" customHeight="1" thickBot="1">
      <c r="A17" s="57" t="s">
        <v>85</v>
      </c>
      <c r="B17" s="57">
        <v>35</v>
      </c>
      <c r="C17" s="52">
        <f ca="1" t="shared" si="0"/>
        <v>9</v>
      </c>
      <c r="D17" s="194" t="s">
        <v>296</v>
      </c>
      <c r="E17" s="57" t="s">
        <v>70</v>
      </c>
      <c r="F17" s="57">
        <v>90</v>
      </c>
      <c r="G17" s="59" t="s">
        <v>92</v>
      </c>
      <c r="H17" s="60"/>
      <c r="I17" s="61"/>
      <c r="J17" s="61"/>
      <c r="K17" s="60" t="s">
        <v>88</v>
      </c>
      <c r="L17" s="61"/>
      <c r="M17" s="61"/>
      <c r="N17" s="60" t="s">
        <v>88</v>
      </c>
      <c r="O17" s="61"/>
      <c r="P17" s="61"/>
      <c r="Q17" s="61"/>
      <c r="R17" s="61"/>
      <c r="S17" s="61"/>
      <c r="T17" s="61"/>
      <c r="U17" s="60" t="s">
        <v>88</v>
      </c>
      <c r="V17" s="61"/>
      <c r="W17" s="61"/>
      <c r="X17" s="61"/>
      <c r="Y17" s="61"/>
      <c r="Z17" s="61"/>
      <c r="AA17" s="61"/>
      <c r="AB17" s="60" t="s">
        <v>88</v>
      </c>
      <c r="AC17" s="61"/>
      <c r="AD17" s="63"/>
      <c r="AE17" s="63"/>
      <c r="AF17" s="63"/>
      <c r="AG17" s="62" t="s">
        <v>100</v>
      </c>
      <c r="AH17" s="63"/>
      <c r="AI17" s="62"/>
      <c r="AJ17" s="63"/>
      <c r="AK17" s="63"/>
      <c r="AL17" s="63"/>
      <c r="AM17" s="63"/>
      <c r="AN17" s="63"/>
      <c r="AO17" s="63"/>
      <c r="AP17" s="63"/>
      <c r="AQ17" s="62"/>
      <c r="BC17" s="202"/>
      <c r="BD17" s="203"/>
      <c r="BE17" s="71"/>
      <c r="BF17" s="71"/>
      <c r="BG17" s="72"/>
      <c r="BI17" s="52">
        <f ca="1" t="shared" si="1"/>
        <v>9</v>
      </c>
      <c r="BJ17" s="69" t="str">
        <f>D9</f>
        <v>LOIZON Maxime</v>
      </c>
      <c r="BK17" s="69" t="str">
        <f>E9</f>
        <v>M</v>
      </c>
      <c r="BL17" s="69">
        <f>F9</f>
        <v>93</v>
      </c>
      <c r="BM17" s="69" t="str">
        <f>G9</f>
        <v>JC CHAMPAGNE CONLINOISE</v>
      </c>
      <c r="BN17" s="60"/>
      <c r="BO17" s="61"/>
      <c r="BP17" s="61"/>
      <c r="BQ17" s="60"/>
      <c r="BR17" s="61"/>
      <c r="BS17" s="61"/>
      <c r="BT17" s="60"/>
      <c r="BU17" s="61"/>
      <c r="BV17" s="61"/>
      <c r="BW17" s="61"/>
      <c r="BX17" s="61"/>
      <c r="BY17" s="61"/>
      <c r="BZ17" s="61"/>
      <c r="CA17" s="60"/>
      <c r="CB17" s="61"/>
      <c r="CC17" s="61"/>
      <c r="CD17" s="61"/>
      <c r="CE17" s="61"/>
      <c r="CF17" s="61"/>
      <c r="CG17" s="61"/>
      <c r="CH17" s="60"/>
      <c r="CI17" s="61"/>
      <c r="CM17" s="202"/>
      <c r="CN17" s="203"/>
      <c r="CO17" s="71"/>
      <c r="CP17" s="72"/>
    </row>
    <row r="18" spans="4:80" ht="24" customHeight="1" thickBot="1">
      <c r="D18" s="74"/>
      <c r="E18" s="74"/>
      <c r="F18" s="74"/>
      <c r="G18" s="74"/>
      <c r="H18" s="64"/>
      <c r="I18" s="64"/>
      <c r="J18" s="64"/>
      <c r="K18" s="64"/>
      <c r="L18" s="64"/>
      <c r="M18" s="75" t="s">
        <v>103</v>
      </c>
      <c r="N18" s="75"/>
      <c r="O18" s="75"/>
      <c r="P18" s="75"/>
      <c r="Q18" s="64"/>
      <c r="R18" s="64">
        <f>SUM(F18:O18)</f>
        <v>0</v>
      </c>
      <c r="S18" s="64"/>
      <c r="T18" s="64"/>
      <c r="U18" s="64"/>
      <c r="V18" s="64"/>
      <c r="BI18" s="73"/>
      <c r="BJ18" s="74"/>
      <c r="BK18" s="74"/>
      <c r="BL18" s="74"/>
      <c r="BM18" s="74"/>
      <c r="BN18" s="64"/>
      <c r="BO18" s="64"/>
      <c r="BP18" s="64"/>
      <c r="BQ18" s="64"/>
      <c r="BR18" s="64"/>
      <c r="BS18" s="75" t="s">
        <v>103</v>
      </c>
      <c r="BT18" s="75"/>
      <c r="BU18" s="75"/>
      <c r="BV18" s="75"/>
      <c r="BW18" s="75" t="s">
        <v>104</v>
      </c>
      <c r="BX18" s="75"/>
      <c r="BY18" s="75"/>
      <c r="BZ18" s="75"/>
      <c r="CA18" s="64"/>
      <c r="CB18" s="64"/>
    </row>
    <row r="19" spans="1:97" ht="24" customHeight="1" thickBot="1">
      <c r="A19" s="40" t="s">
        <v>14</v>
      </c>
      <c r="B19" s="40" t="s">
        <v>15</v>
      </c>
      <c r="C19" s="41" t="s">
        <v>16</v>
      </c>
      <c r="D19" s="79" t="s">
        <v>17</v>
      </c>
      <c r="E19" s="79" t="s">
        <v>18</v>
      </c>
      <c r="F19" s="50" t="s">
        <v>105</v>
      </c>
      <c r="G19" s="80" t="s">
        <v>20</v>
      </c>
      <c r="H19" s="81" t="s">
        <v>106</v>
      </c>
      <c r="I19" s="82" t="s">
        <v>107</v>
      </c>
      <c r="J19" s="82" t="s">
        <v>108</v>
      </c>
      <c r="K19" s="82" t="s">
        <v>109</v>
      </c>
      <c r="L19" s="83" t="s">
        <v>110</v>
      </c>
      <c r="M19" s="81" t="s">
        <v>111</v>
      </c>
      <c r="N19" s="204" t="s">
        <v>112</v>
      </c>
      <c r="O19" s="204" t="s">
        <v>113</v>
      </c>
      <c r="P19" s="204" t="s">
        <v>114</v>
      </c>
      <c r="Q19" s="205" t="s">
        <v>115</v>
      </c>
      <c r="R19" s="206"/>
      <c r="S19" s="207" t="s">
        <v>116</v>
      </c>
      <c r="T19" s="208" t="s">
        <v>117</v>
      </c>
      <c r="U19" s="91"/>
      <c r="V19" s="64"/>
      <c r="W19" s="209" t="s">
        <v>118</v>
      </c>
      <c r="X19" s="210"/>
      <c r="Y19" s="210"/>
      <c r="Z19" s="210"/>
      <c r="AA19" s="211"/>
      <c r="AB19" s="212"/>
      <c r="AC19" s="212"/>
      <c r="AD19" s="212"/>
      <c r="AE19" s="212"/>
      <c r="AF19" s="212"/>
      <c r="BC19" s="81" t="s">
        <v>119</v>
      </c>
      <c r="BD19" s="82" t="s">
        <v>120</v>
      </c>
      <c r="BE19" s="82" t="s">
        <v>121</v>
      </c>
      <c r="BF19" s="82" t="s">
        <v>122</v>
      </c>
      <c r="BG19" s="83" t="s">
        <v>123</v>
      </c>
      <c r="BI19" s="41" t="s">
        <v>16</v>
      </c>
      <c r="BJ19" s="79" t="s">
        <v>17</v>
      </c>
      <c r="BK19" s="79" t="s">
        <v>18</v>
      </c>
      <c r="BL19" s="50" t="s">
        <v>105</v>
      </c>
      <c r="BM19" s="80" t="s">
        <v>20</v>
      </c>
      <c r="BN19" s="81" t="s">
        <v>106</v>
      </c>
      <c r="BO19" s="82" t="s">
        <v>107</v>
      </c>
      <c r="BP19" s="82" t="s">
        <v>108</v>
      </c>
      <c r="BQ19" s="82" t="s">
        <v>109</v>
      </c>
      <c r="BR19" s="83" t="s">
        <v>110</v>
      </c>
      <c r="BS19" s="81" t="s">
        <v>111</v>
      </c>
      <c r="BT19" s="204" t="s">
        <v>112</v>
      </c>
      <c r="BU19" s="204" t="s">
        <v>113</v>
      </c>
      <c r="BV19" s="204" t="s">
        <v>114</v>
      </c>
      <c r="BW19" s="81" t="s">
        <v>119</v>
      </c>
      <c r="BX19" s="82" t="s">
        <v>120</v>
      </c>
      <c r="BY19" s="82" t="s">
        <v>121</v>
      </c>
      <c r="BZ19" s="83" t="s">
        <v>122</v>
      </c>
      <c r="CA19" s="205" t="s">
        <v>115</v>
      </c>
      <c r="CB19" s="206"/>
      <c r="CC19" s="207" t="s">
        <v>116</v>
      </c>
      <c r="CD19" s="208" t="s">
        <v>117</v>
      </c>
      <c r="CE19" s="91"/>
      <c r="CF19" s="64"/>
      <c r="CG19" s="209" t="s">
        <v>118</v>
      </c>
      <c r="CH19" s="210"/>
      <c r="CI19" s="210"/>
      <c r="CJ19" s="210"/>
      <c r="CK19" s="211"/>
      <c r="CL19" s="213"/>
      <c r="CM19" s="81"/>
      <c r="CN19" s="82"/>
      <c r="CO19" s="82"/>
      <c r="CP19" s="83"/>
      <c r="CR19" s="212"/>
      <c r="CS19" s="212"/>
    </row>
    <row r="20" spans="1:97" ht="21" customHeight="1">
      <c r="A20" s="57" t="str">
        <f aca="true" ca="1" t="shared" si="3" ref="A20:B28">OFFSET(A20,-11,0)</f>
        <v>PDL</v>
      </c>
      <c r="B20" s="57">
        <f ca="1" t="shared" si="3"/>
        <v>72</v>
      </c>
      <c r="C20" s="40">
        <v>1</v>
      </c>
      <c r="D20" s="214" t="str">
        <f aca="true" ca="1" t="shared" si="4" ref="D20:E28">OFFSET(D20,-11,0)</f>
        <v>LOIZON Maxime</v>
      </c>
      <c r="E20" s="57" t="str">
        <f ca="1" t="shared" si="4"/>
        <v>M</v>
      </c>
      <c r="F20" s="57">
        <v>10</v>
      </c>
      <c r="G20" s="57" t="str">
        <f aca="true" ca="1" t="shared" si="5" ref="G20:G28">OFFSET(G20,-11,0)</f>
        <v>JC CHAMPAGNE CONLINOISE</v>
      </c>
      <c r="H20" s="120">
        <v>10</v>
      </c>
      <c r="I20" s="121">
        <v>10</v>
      </c>
      <c r="J20" s="121">
        <v>0</v>
      </c>
      <c r="K20" s="121" t="str">
        <f>IF(M20&lt;&gt;"","-","")</f>
        <v>-</v>
      </c>
      <c r="L20" s="122" t="str">
        <f>IF(M20&lt;&gt;"","-","")</f>
        <v>-</v>
      </c>
      <c r="M20" s="102">
        <v>0</v>
      </c>
      <c r="N20" s="106">
        <v>0</v>
      </c>
      <c r="O20" s="215"/>
      <c r="P20" s="107"/>
      <c r="Q20" s="216">
        <f aca="true" t="shared" si="6" ref="Q20:Q28">SUM(H20:P20,BC20:BG20)</f>
        <v>20</v>
      </c>
      <c r="R20" s="217"/>
      <c r="S20" s="207"/>
      <c r="T20" s="90">
        <f aca="true" ca="1" t="shared" si="7" ref="T20:T28">SUM(OFFSET(T20,0,-14),OFFSET(T20,0,-3))</f>
        <v>30</v>
      </c>
      <c r="U20" s="91"/>
      <c r="V20" s="64"/>
      <c r="W20" s="218" t="s">
        <v>46</v>
      </c>
      <c r="X20" s="220" t="s">
        <v>21</v>
      </c>
      <c r="Y20" s="220" t="s">
        <v>47</v>
      </c>
      <c r="Z20" s="219" t="s">
        <v>48</v>
      </c>
      <c r="AA20" s="287" t="s">
        <v>50</v>
      </c>
      <c r="AB20" s="96"/>
      <c r="AC20" s="96"/>
      <c r="AD20" s="223"/>
      <c r="BC20" s="120"/>
      <c r="BD20" s="121"/>
      <c r="BE20" s="121"/>
      <c r="BF20" s="121"/>
      <c r="BG20" s="122"/>
      <c r="BI20" s="40">
        <v>1</v>
      </c>
      <c r="BJ20" s="57" t="str">
        <f aca="true" t="shared" si="8" ref="BJ20:BJ28">D20</f>
        <v>LOIZON Maxime</v>
      </c>
      <c r="BK20" s="57" t="str">
        <f aca="true" t="shared" si="9" ref="BK20:BK28">E20</f>
        <v>M</v>
      </c>
      <c r="BL20" s="57">
        <f aca="true" t="shared" si="10" ref="BL20:BL27">F21</f>
        <v>0</v>
      </c>
      <c r="BM20" s="57" t="str">
        <f aca="true" t="shared" si="11" ref="BM20:BM28">G20</f>
        <v>JC CHAMPAGNE CONLINOISE</v>
      </c>
      <c r="BN20" s="120"/>
      <c r="BO20" s="121"/>
      <c r="BP20" s="121"/>
      <c r="BQ20" s="121"/>
      <c r="BR20" s="122"/>
      <c r="BS20" s="102"/>
      <c r="BT20" s="106"/>
      <c r="BU20" s="215"/>
      <c r="BV20" s="107"/>
      <c r="BW20" s="102"/>
      <c r="BX20" s="103"/>
      <c r="BY20" s="103"/>
      <c r="BZ20" s="104"/>
      <c r="CA20" s="216"/>
      <c r="CB20" s="217"/>
      <c r="CC20" s="207"/>
      <c r="CD20" s="90"/>
      <c r="CE20" s="91"/>
      <c r="CF20" s="64"/>
      <c r="CG20" s="224" t="s">
        <v>46</v>
      </c>
      <c r="CH20" s="186" t="s">
        <v>21</v>
      </c>
      <c r="CI20" s="186" t="s">
        <v>47</v>
      </c>
      <c r="CJ20" s="186" t="s">
        <v>48</v>
      </c>
      <c r="CK20" s="225" t="s">
        <v>50</v>
      </c>
      <c r="CL20" s="226"/>
      <c r="CM20" s="120"/>
      <c r="CN20" s="121"/>
      <c r="CO20" s="121"/>
      <c r="CP20" s="122"/>
      <c r="CR20" s="96"/>
      <c r="CS20" s="96"/>
    </row>
    <row r="21" spans="1:97" ht="21" customHeight="1">
      <c r="A21" s="57" t="str">
        <f ca="1" t="shared" si="3"/>
        <v>PDL</v>
      </c>
      <c r="B21" s="57">
        <f ca="1" t="shared" si="3"/>
        <v>85</v>
      </c>
      <c r="C21" s="40">
        <v>2</v>
      </c>
      <c r="D21" s="214" t="str">
        <f ca="1" t="shared" si="4"/>
        <v>LEROY Elie</v>
      </c>
      <c r="E21" s="57" t="str">
        <f ca="1" t="shared" si="4"/>
        <v>M</v>
      </c>
      <c r="F21" s="57">
        <v>0</v>
      </c>
      <c r="G21" s="57" t="str">
        <f ca="1" t="shared" si="5"/>
        <v>A.S.C. BEAUVOIR SUR MER JUDO</v>
      </c>
      <c r="H21" s="120">
        <v>10</v>
      </c>
      <c r="I21" s="121">
        <v>10</v>
      </c>
      <c r="J21" s="121">
        <v>10</v>
      </c>
      <c r="K21" s="121" t="str">
        <f>IF(M21&lt;&gt;"","-","")</f>
        <v>-</v>
      </c>
      <c r="L21" s="122" t="str">
        <f>IF(M21&lt;&gt;"","-","")</f>
        <v>-</v>
      </c>
      <c r="M21" s="120">
        <v>7</v>
      </c>
      <c r="N21" s="124">
        <v>10</v>
      </c>
      <c r="O21" s="227"/>
      <c r="P21" s="228"/>
      <c r="Q21" s="229">
        <f t="shared" si="6"/>
        <v>47</v>
      </c>
      <c r="R21" s="109"/>
      <c r="S21" s="207"/>
      <c r="T21" s="90">
        <f ca="1" t="shared" si="7"/>
        <v>47</v>
      </c>
      <c r="U21" s="91"/>
      <c r="V21" s="64"/>
      <c r="W21" s="128" t="s">
        <v>56</v>
      </c>
      <c r="X21" s="133" t="s">
        <v>58</v>
      </c>
      <c r="Y21" s="43" t="s">
        <v>51</v>
      </c>
      <c r="Z21" s="43" t="s">
        <v>52</v>
      </c>
      <c r="AA21" s="129" t="s">
        <v>54</v>
      </c>
      <c r="AB21" s="96"/>
      <c r="AC21" s="96"/>
      <c r="AD21" s="223"/>
      <c r="BC21" s="120"/>
      <c r="BD21" s="121"/>
      <c r="BE21" s="121"/>
      <c r="BF21" s="121"/>
      <c r="BG21" s="122"/>
      <c r="BI21" s="40">
        <v>2</v>
      </c>
      <c r="BJ21" s="57" t="str">
        <f t="shared" si="8"/>
        <v>LEROY Elie</v>
      </c>
      <c r="BK21" s="57" t="str">
        <f t="shared" si="9"/>
        <v>M</v>
      </c>
      <c r="BL21" s="57">
        <f t="shared" si="10"/>
        <v>10</v>
      </c>
      <c r="BM21" s="57" t="str">
        <f t="shared" si="11"/>
        <v>A.S.C. BEAUVOIR SUR MER JUDO</v>
      </c>
      <c r="BN21" s="120"/>
      <c r="BO21" s="121"/>
      <c r="BP21" s="121"/>
      <c r="BQ21" s="121"/>
      <c r="BR21" s="122"/>
      <c r="BS21" s="120"/>
      <c r="BT21" s="124"/>
      <c r="BU21" s="227"/>
      <c r="BV21" s="228"/>
      <c r="BW21" s="120"/>
      <c r="BX21" s="121"/>
      <c r="BY21" s="121"/>
      <c r="BZ21" s="122"/>
      <c r="CA21" s="229"/>
      <c r="CB21" s="109"/>
      <c r="CC21" s="207"/>
      <c r="CD21" s="90"/>
      <c r="CE21" s="91"/>
      <c r="CF21" s="64"/>
      <c r="CG21" s="224" t="s">
        <v>56</v>
      </c>
      <c r="CH21" s="186" t="s">
        <v>58</v>
      </c>
      <c r="CI21" s="186" t="s">
        <v>51</v>
      </c>
      <c r="CJ21" s="186" t="s">
        <v>52</v>
      </c>
      <c r="CK21" s="225" t="s">
        <v>54</v>
      </c>
      <c r="CL21" s="226"/>
      <c r="CM21" s="120"/>
      <c r="CN21" s="121"/>
      <c r="CO21" s="121"/>
      <c r="CP21" s="230"/>
      <c r="CR21" s="96"/>
      <c r="CS21" s="96"/>
    </row>
    <row r="22" spans="1:94" ht="21" customHeight="1" thickBot="1">
      <c r="A22" s="57" t="str">
        <f ca="1" t="shared" si="3"/>
        <v>PDL</v>
      </c>
      <c r="B22" s="57">
        <f ca="1" t="shared" si="3"/>
        <v>85</v>
      </c>
      <c r="C22" s="40">
        <v>3</v>
      </c>
      <c r="D22" s="100" t="str">
        <f ca="1" t="shared" si="4"/>
        <v>DELEPINE Baptiste</v>
      </c>
      <c r="E22" s="57" t="str">
        <f ca="1" t="shared" si="4"/>
        <v>M</v>
      </c>
      <c r="F22" s="57">
        <v>10</v>
      </c>
      <c r="G22" s="57" t="str">
        <f ca="1" t="shared" si="5"/>
        <v>A.S.C. BEAUVOIR SUR MER JUDO</v>
      </c>
      <c r="H22" s="120">
        <v>0</v>
      </c>
      <c r="I22" s="121">
        <v>0</v>
      </c>
      <c r="J22" s="121">
        <v>0</v>
      </c>
      <c r="K22" s="121" t="str">
        <f>IF(M22&lt;&gt;"","-","")</f>
        <v>-</v>
      </c>
      <c r="L22" s="122" t="str">
        <f>IF(M22&lt;&gt;"","-","")</f>
        <v>-</v>
      </c>
      <c r="M22" s="120">
        <v>0</v>
      </c>
      <c r="N22" s="124">
        <v>0</v>
      </c>
      <c r="O22" s="227"/>
      <c r="P22" s="228"/>
      <c r="Q22" s="229">
        <f t="shared" si="6"/>
        <v>0</v>
      </c>
      <c r="R22" s="109"/>
      <c r="S22" s="207"/>
      <c r="T22" s="90">
        <f ca="1" t="shared" si="7"/>
        <v>10</v>
      </c>
      <c r="U22" s="91"/>
      <c r="V22" s="64"/>
      <c r="W22" s="135" t="s">
        <v>55</v>
      </c>
      <c r="X22" s="136" t="s">
        <v>62</v>
      </c>
      <c r="Y22" s="136" t="s">
        <v>64</v>
      </c>
      <c r="Z22" s="136" t="s">
        <v>33</v>
      </c>
      <c r="AA22" s="232"/>
      <c r="AB22" s="96"/>
      <c r="AC22" s="96"/>
      <c r="AD22" s="223"/>
      <c r="BC22" s="120"/>
      <c r="BD22" s="121"/>
      <c r="BE22" s="121"/>
      <c r="BF22" s="121"/>
      <c r="BG22" s="122"/>
      <c r="BI22" s="40">
        <v>3</v>
      </c>
      <c r="BJ22" s="57" t="str">
        <f t="shared" si="8"/>
        <v>DELEPINE Baptiste</v>
      </c>
      <c r="BK22" s="57" t="str">
        <f t="shared" si="9"/>
        <v>M</v>
      </c>
      <c r="BL22" s="57">
        <f t="shared" si="10"/>
        <v>0</v>
      </c>
      <c r="BM22" s="57" t="str">
        <f t="shared" si="11"/>
        <v>A.S.C. BEAUVOIR SUR MER JUDO</v>
      </c>
      <c r="BN22" s="120"/>
      <c r="BO22" s="121"/>
      <c r="BP22" s="121"/>
      <c r="BQ22" s="121"/>
      <c r="BR22" s="122"/>
      <c r="BS22" s="120"/>
      <c r="BT22" s="124"/>
      <c r="BU22" s="227"/>
      <c r="BV22" s="228"/>
      <c r="BW22" s="120"/>
      <c r="BX22" s="121"/>
      <c r="BY22" s="121"/>
      <c r="BZ22" s="122"/>
      <c r="CA22" s="229"/>
      <c r="CB22" s="109"/>
      <c r="CC22" s="207"/>
      <c r="CD22" s="90"/>
      <c r="CE22" s="91"/>
      <c r="CF22" s="64"/>
      <c r="CG22" s="233" t="s">
        <v>55</v>
      </c>
      <c r="CH22" s="234" t="s">
        <v>62</v>
      </c>
      <c r="CI22" s="234" t="s">
        <v>64</v>
      </c>
      <c r="CJ22" s="234" t="s">
        <v>33</v>
      </c>
      <c r="CK22" s="232"/>
      <c r="CL22" s="235"/>
      <c r="CM22" s="120"/>
      <c r="CN22" s="121"/>
      <c r="CO22" s="121"/>
      <c r="CP22" s="230"/>
    </row>
    <row r="23" spans="1:95" ht="21" customHeight="1">
      <c r="A23" s="57" t="str">
        <f ca="1" t="shared" si="3"/>
        <v>PDL</v>
      </c>
      <c r="B23" s="57">
        <f ca="1" t="shared" si="3"/>
        <v>44</v>
      </c>
      <c r="C23" s="40">
        <v>4</v>
      </c>
      <c r="D23" s="214" t="str">
        <f ca="1" t="shared" si="4"/>
        <v>POUX Berthe Francois</v>
      </c>
      <c r="E23" s="57" t="str">
        <f ca="1" t="shared" si="4"/>
        <v>M</v>
      </c>
      <c r="F23" s="57">
        <v>0</v>
      </c>
      <c r="G23" s="57" t="str">
        <f ca="1" t="shared" si="5"/>
        <v>J.C. DE BASSE GOULAINE</v>
      </c>
      <c r="H23" s="120">
        <v>0</v>
      </c>
      <c r="I23" s="121">
        <v>0</v>
      </c>
      <c r="J23" s="121">
        <v>0</v>
      </c>
      <c r="K23" s="121">
        <v>0</v>
      </c>
      <c r="L23" s="122" t="str">
        <f>IF(M23&lt;&gt;"","-","")</f>
        <v>-</v>
      </c>
      <c r="M23" s="120">
        <v>10</v>
      </c>
      <c r="N23" s="124"/>
      <c r="O23" s="227"/>
      <c r="P23" s="228"/>
      <c r="Q23" s="229">
        <f t="shared" si="6"/>
        <v>10</v>
      </c>
      <c r="R23" s="109"/>
      <c r="S23" s="207"/>
      <c r="T23" s="90">
        <f ca="1" t="shared" si="7"/>
        <v>10</v>
      </c>
      <c r="U23" s="91"/>
      <c r="V23" s="64"/>
      <c r="W23" s="96"/>
      <c r="X23" s="96"/>
      <c r="Y23" s="96"/>
      <c r="Z23" s="223"/>
      <c r="AA23" s="96"/>
      <c r="AB23" s="96"/>
      <c r="AC23" s="96"/>
      <c r="AD23" s="223"/>
      <c r="AQ23" s="48"/>
      <c r="BC23" s="120"/>
      <c r="BD23" s="121"/>
      <c r="BE23" s="121"/>
      <c r="BF23" s="121"/>
      <c r="BG23" s="122"/>
      <c r="BI23" s="40">
        <v>4</v>
      </c>
      <c r="BJ23" s="57" t="str">
        <f t="shared" si="8"/>
        <v>POUX Berthe Francois</v>
      </c>
      <c r="BK23" s="57" t="str">
        <f t="shared" si="9"/>
        <v>M</v>
      </c>
      <c r="BL23" s="57">
        <f t="shared" si="10"/>
        <v>60</v>
      </c>
      <c r="BM23" s="57" t="str">
        <f t="shared" si="11"/>
        <v>J.C. DE BASSE GOULAINE</v>
      </c>
      <c r="BN23" s="120"/>
      <c r="BO23" s="121"/>
      <c r="BP23" s="121"/>
      <c r="BQ23" s="121"/>
      <c r="BR23" s="122"/>
      <c r="BS23" s="120"/>
      <c r="BT23" s="124"/>
      <c r="BU23" s="227"/>
      <c r="BV23" s="228"/>
      <c r="BW23" s="120"/>
      <c r="BX23" s="121"/>
      <c r="BY23" s="121"/>
      <c r="BZ23" s="122"/>
      <c r="CA23" s="229"/>
      <c r="CB23" s="109"/>
      <c r="CC23" s="207"/>
      <c r="CD23" s="90"/>
      <c r="CE23" s="91"/>
      <c r="CF23" s="64"/>
      <c r="CG23" s="237"/>
      <c r="CH23" s="223"/>
      <c r="CI23" s="223"/>
      <c r="CJ23" s="223"/>
      <c r="CK23" s="223"/>
      <c r="CL23" s="223"/>
      <c r="CM23" s="120"/>
      <c r="CN23" s="121"/>
      <c r="CO23" s="121"/>
      <c r="CP23" s="230"/>
      <c r="CQ23" s="96"/>
    </row>
    <row r="24" spans="1:95" ht="21" customHeight="1">
      <c r="A24" s="57" t="str">
        <f ca="1" t="shared" si="3"/>
        <v>PDL</v>
      </c>
      <c r="B24" s="57">
        <f ca="1" t="shared" si="3"/>
        <v>49</v>
      </c>
      <c r="C24" s="40">
        <v>5</v>
      </c>
      <c r="D24" s="214" t="str">
        <f ca="1" t="shared" si="4"/>
        <v>ROBERT Thomas</v>
      </c>
      <c r="E24" s="57" t="str">
        <f ca="1" t="shared" si="4"/>
        <v>M</v>
      </c>
      <c r="F24" s="57">
        <v>60</v>
      </c>
      <c r="G24" s="57" t="str">
        <f ca="1" t="shared" si="5"/>
        <v>J C MONTREUIL JUIGNE</v>
      </c>
      <c r="H24" s="120">
        <v>0</v>
      </c>
      <c r="I24" s="121">
        <v>0</v>
      </c>
      <c r="J24" s="121">
        <v>10</v>
      </c>
      <c r="K24" s="121">
        <v>10</v>
      </c>
      <c r="L24" s="122">
        <v>0</v>
      </c>
      <c r="M24" s="120"/>
      <c r="N24" s="124"/>
      <c r="O24" s="227"/>
      <c r="P24" s="228"/>
      <c r="Q24" s="229">
        <f t="shared" si="6"/>
        <v>20</v>
      </c>
      <c r="R24" s="109"/>
      <c r="S24" s="207"/>
      <c r="T24" s="90">
        <f ca="1" t="shared" si="7"/>
        <v>80</v>
      </c>
      <c r="U24" s="91"/>
      <c r="V24" s="64"/>
      <c r="W24" s="96"/>
      <c r="X24" s="96"/>
      <c r="Y24" s="223"/>
      <c r="Z24" s="223"/>
      <c r="AA24" s="96"/>
      <c r="BC24" s="120"/>
      <c r="BD24" s="121"/>
      <c r="BE24" s="121"/>
      <c r="BF24" s="121"/>
      <c r="BG24" s="122"/>
      <c r="BI24" s="40">
        <v>5</v>
      </c>
      <c r="BJ24" s="57" t="str">
        <f t="shared" si="8"/>
        <v>ROBERT Thomas</v>
      </c>
      <c r="BK24" s="57" t="str">
        <f t="shared" si="9"/>
        <v>M</v>
      </c>
      <c r="BL24" s="57">
        <f t="shared" si="10"/>
        <v>0</v>
      </c>
      <c r="BM24" s="57" t="str">
        <f t="shared" si="11"/>
        <v>J C MONTREUIL JUIGNE</v>
      </c>
      <c r="BN24" s="120"/>
      <c r="BO24" s="121"/>
      <c r="BP24" s="121"/>
      <c r="BQ24" s="121"/>
      <c r="BR24" s="122"/>
      <c r="BS24" s="120"/>
      <c r="BT24" s="124"/>
      <c r="BU24" s="227"/>
      <c r="BV24" s="228"/>
      <c r="BW24" s="120"/>
      <c r="BX24" s="121"/>
      <c r="BY24" s="121"/>
      <c r="BZ24" s="122"/>
      <c r="CA24" s="229"/>
      <c r="CB24" s="109"/>
      <c r="CC24" s="207"/>
      <c r="CD24" s="90"/>
      <c r="CE24" s="91"/>
      <c r="CF24" s="64"/>
      <c r="CG24" s="237"/>
      <c r="CH24" s="223"/>
      <c r="CI24" s="223"/>
      <c r="CJ24" s="223"/>
      <c r="CK24" s="223"/>
      <c r="CL24" s="223"/>
      <c r="CM24" s="120"/>
      <c r="CN24" s="121"/>
      <c r="CO24" s="121"/>
      <c r="CP24" s="230"/>
      <c r="CQ24" s="96"/>
    </row>
    <row r="25" spans="1:97" ht="21" customHeight="1">
      <c r="A25" s="57" t="str">
        <f ca="1" t="shared" si="3"/>
        <v>TBO</v>
      </c>
      <c r="B25" s="57">
        <f ca="1" t="shared" si="3"/>
        <v>37</v>
      </c>
      <c r="C25" s="40">
        <v>6</v>
      </c>
      <c r="D25" s="214" t="str">
        <f ca="1" t="shared" si="4"/>
        <v>NIVELLE Simon</v>
      </c>
      <c r="E25" s="57" t="str">
        <f ca="1" t="shared" si="4"/>
        <v>M</v>
      </c>
      <c r="F25" s="57"/>
      <c r="G25" s="57" t="str">
        <f ca="1" t="shared" si="5"/>
        <v>C.E.S. TOURS</v>
      </c>
      <c r="H25" s="120" t="str">
        <f>IF(M25&lt;&gt;"","-","")</f>
        <v>-</v>
      </c>
      <c r="I25" s="121" t="str">
        <f>IF(M25&lt;&gt;"","-","")</f>
        <v>-</v>
      </c>
      <c r="J25" s="121" t="str">
        <f>IF(M25&lt;&gt;"","-","")</f>
        <v>-</v>
      </c>
      <c r="K25" s="121" t="str">
        <f>IF(M25&lt;&gt;"","-","")</f>
        <v>-</v>
      </c>
      <c r="L25" s="122" t="str">
        <f>IF(M25&lt;&gt;"","-","")</f>
        <v>-</v>
      </c>
      <c r="M25" s="120" t="s">
        <v>240</v>
      </c>
      <c r="N25" s="124"/>
      <c r="O25" s="227"/>
      <c r="P25" s="228"/>
      <c r="Q25" s="229">
        <f t="shared" si="6"/>
        <v>0</v>
      </c>
      <c r="R25" s="109"/>
      <c r="S25" s="207"/>
      <c r="T25" s="90">
        <f ca="1" t="shared" si="7"/>
        <v>0</v>
      </c>
      <c r="U25" s="91"/>
      <c r="V25" s="64"/>
      <c r="W25" s="223"/>
      <c r="X25" s="223"/>
      <c r="Y25" s="96"/>
      <c r="Z25" s="96"/>
      <c r="AA25" s="96"/>
      <c r="AB25" s="96"/>
      <c r="AC25" s="96"/>
      <c r="AD25" s="223"/>
      <c r="BC25" s="120"/>
      <c r="BD25" s="121"/>
      <c r="BE25" s="121"/>
      <c r="BF25" s="121"/>
      <c r="BG25" s="122"/>
      <c r="BI25" s="40">
        <v>6</v>
      </c>
      <c r="BJ25" s="57" t="str">
        <f t="shared" si="8"/>
        <v>NIVELLE Simon</v>
      </c>
      <c r="BK25" s="57" t="str">
        <f t="shared" si="9"/>
        <v>M</v>
      </c>
      <c r="BL25" s="57">
        <f t="shared" si="10"/>
        <v>57</v>
      </c>
      <c r="BM25" s="57" t="str">
        <f t="shared" si="11"/>
        <v>C.E.S. TOURS</v>
      </c>
      <c r="BN25" s="120"/>
      <c r="BO25" s="121"/>
      <c r="BP25" s="121"/>
      <c r="BQ25" s="121"/>
      <c r="BR25" s="122"/>
      <c r="BS25" s="120"/>
      <c r="BT25" s="124"/>
      <c r="BU25" s="227"/>
      <c r="BV25" s="228"/>
      <c r="BW25" s="120"/>
      <c r="BX25" s="121"/>
      <c r="BY25" s="121"/>
      <c r="BZ25" s="122"/>
      <c r="CA25" s="229"/>
      <c r="CB25" s="109"/>
      <c r="CC25" s="207"/>
      <c r="CD25" s="90"/>
      <c r="CE25" s="91"/>
      <c r="CF25" s="64"/>
      <c r="CG25" s="237"/>
      <c r="CH25" s="223"/>
      <c r="CI25" s="223"/>
      <c r="CJ25" s="223"/>
      <c r="CK25" s="223"/>
      <c r="CL25" s="223"/>
      <c r="CM25" s="120"/>
      <c r="CN25" s="121"/>
      <c r="CO25" s="121"/>
      <c r="CP25" s="230"/>
      <c r="CQ25" s="96"/>
      <c r="CR25" s="96"/>
      <c r="CS25" s="96"/>
    </row>
    <row r="26" spans="1:97" ht="21" customHeight="1">
      <c r="A26" s="57" t="str">
        <f ca="1" t="shared" si="3"/>
        <v>BRE</v>
      </c>
      <c r="B26" s="57">
        <f ca="1" t="shared" si="3"/>
        <v>35</v>
      </c>
      <c r="C26" s="40">
        <v>7</v>
      </c>
      <c r="D26" s="214" t="str">
        <f ca="1" t="shared" si="4"/>
        <v>BAGOT Pierre</v>
      </c>
      <c r="E26" s="57" t="str">
        <f ca="1" t="shared" si="4"/>
        <v>M</v>
      </c>
      <c r="F26" s="57">
        <v>57</v>
      </c>
      <c r="G26" s="57" t="str">
        <f ca="1" t="shared" si="5"/>
        <v>JUDO CLUB DU PAYS GALLO</v>
      </c>
      <c r="H26" s="120">
        <v>10</v>
      </c>
      <c r="I26" s="121">
        <v>0</v>
      </c>
      <c r="J26" s="121">
        <v>0</v>
      </c>
      <c r="K26" s="121">
        <v>0</v>
      </c>
      <c r="L26" s="122">
        <v>10</v>
      </c>
      <c r="M26" s="238"/>
      <c r="N26" s="239"/>
      <c r="O26" s="240"/>
      <c r="P26" s="228"/>
      <c r="Q26" s="229">
        <f t="shared" si="6"/>
        <v>20</v>
      </c>
      <c r="R26" s="109"/>
      <c r="S26" s="207"/>
      <c r="T26" s="90">
        <f ca="1" t="shared" si="7"/>
        <v>77</v>
      </c>
      <c r="U26" s="91"/>
      <c r="V26" s="64"/>
      <c r="W26" s="96"/>
      <c r="X26" s="96"/>
      <c r="Y26" s="96"/>
      <c r="Z26" s="96"/>
      <c r="AA26" s="96"/>
      <c r="AB26" s="96"/>
      <c r="AC26" s="96"/>
      <c r="AD26" s="223"/>
      <c r="BC26" s="120"/>
      <c r="BD26" s="121"/>
      <c r="BE26" s="121"/>
      <c r="BF26" s="121"/>
      <c r="BG26" s="122"/>
      <c r="BI26" s="40">
        <v>7</v>
      </c>
      <c r="BJ26" s="57" t="str">
        <f t="shared" si="8"/>
        <v>BAGOT Pierre</v>
      </c>
      <c r="BK26" s="57" t="str">
        <f t="shared" si="9"/>
        <v>M</v>
      </c>
      <c r="BL26" s="57">
        <f t="shared" si="10"/>
        <v>94</v>
      </c>
      <c r="BM26" s="57" t="str">
        <f t="shared" si="11"/>
        <v>JUDO CLUB DU PAYS GALLO</v>
      </c>
      <c r="BN26" s="120"/>
      <c r="BO26" s="121"/>
      <c r="BP26" s="121"/>
      <c r="BQ26" s="121"/>
      <c r="BR26" s="122"/>
      <c r="BS26" s="238"/>
      <c r="BT26" s="239"/>
      <c r="BU26" s="240"/>
      <c r="BV26" s="228"/>
      <c r="BW26" s="120"/>
      <c r="BX26" s="121"/>
      <c r="BY26" s="121"/>
      <c r="BZ26" s="122"/>
      <c r="CA26" s="229"/>
      <c r="CB26" s="109"/>
      <c r="CC26" s="207"/>
      <c r="CD26" s="90"/>
      <c r="CE26" s="91"/>
      <c r="CF26" s="64"/>
      <c r="CG26" s="237"/>
      <c r="CH26" s="223"/>
      <c r="CI26" s="223"/>
      <c r="CJ26" s="223"/>
      <c r="CK26" s="223"/>
      <c r="CL26" s="223"/>
      <c r="CM26" s="120"/>
      <c r="CN26" s="121"/>
      <c r="CO26" s="121"/>
      <c r="CP26" s="230"/>
      <c r="CQ26" s="96"/>
      <c r="CR26" s="96"/>
      <c r="CS26" s="96"/>
    </row>
    <row r="27" spans="1:97" ht="21" customHeight="1">
      <c r="A27" s="57" t="str">
        <f ca="1" t="shared" si="3"/>
        <v>PDL</v>
      </c>
      <c r="B27" s="57">
        <f ca="1" t="shared" si="3"/>
        <v>53</v>
      </c>
      <c r="C27" s="40">
        <v>8</v>
      </c>
      <c r="D27" s="214" t="str">
        <f ca="1" t="shared" si="4"/>
        <v>DELAROCHE Bastien</v>
      </c>
      <c r="E27" s="57" t="str">
        <f ca="1" t="shared" si="4"/>
        <v>M</v>
      </c>
      <c r="F27" s="57">
        <v>94</v>
      </c>
      <c r="G27" s="57" t="str">
        <f ca="1" t="shared" si="5"/>
        <v>U.S. DE ST BERTHEVIN</v>
      </c>
      <c r="H27" s="120">
        <v>10</v>
      </c>
      <c r="I27" s="121" t="str">
        <f>IF(M27&lt;&gt;"","-","")</f>
        <v>-</v>
      </c>
      <c r="J27" s="121" t="str">
        <f>IF(M27&lt;&gt;"","-","")</f>
        <v>-</v>
      </c>
      <c r="K27" s="121" t="str">
        <f>IF(M27&lt;&gt;"","-","")</f>
        <v>-</v>
      </c>
      <c r="L27" s="122" t="str">
        <f>IF(M27&lt;&gt;"","-","")</f>
        <v>-</v>
      </c>
      <c r="M27" s="120" t="s">
        <v>124</v>
      </c>
      <c r="N27" s="124"/>
      <c r="O27" s="227"/>
      <c r="P27" s="228"/>
      <c r="Q27" s="229">
        <f t="shared" si="6"/>
        <v>10</v>
      </c>
      <c r="R27" s="109"/>
      <c r="S27" s="207"/>
      <c r="T27" s="142">
        <f ca="1" t="shared" si="7"/>
        <v>104</v>
      </c>
      <c r="U27" s="91"/>
      <c r="V27" s="64"/>
      <c r="W27" s="96"/>
      <c r="X27" s="96"/>
      <c r="Y27" s="96"/>
      <c r="Z27" s="96"/>
      <c r="AA27" s="96"/>
      <c r="AB27" s="96"/>
      <c r="AC27" s="96"/>
      <c r="AD27" s="223"/>
      <c r="BC27" s="120"/>
      <c r="BD27" s="121"/>
      <c r="BE27" s="121"/>
      <c r="BF27" s="121"/>
      <c r="BG27" s="122"/>
      <c r="BI27" s="40">
        <v>8</v>
      </c>
      <c r="BJ27" s="57" t="str">
        <f t="shared" si="8"/>
        <v>DELAROCHE Bastien</v>
      </c>
      <c r="BK27" s="57" t="str">
        <f t="shared" si="9"/>
        <v>M</v>
      </c>
      <c r="BL27" s="57">
        <f t="shared" si="10"/>
        <v>30</v>
      </c>
      <c r="BM27" s="57" t="str">
        <f t="shared" si="11"/>
        <v>U.S. DE ST BERTHEVIN</v>
      </c>
      <c r="BN27" s="120"/>
      <c r="BO27" s="121"/>
      <c r="BP27" s="121"/>
      <c r="BQ27" s="121"/>
      <c r="BR27" s="122"/>
      <c r="BS27" s="120"/>
      <c r="BT27" s="124"/>
      <c r="BU27" s="227"/>
      <c r="BV27" s="228"/>
      <c r="BW27" s="120"/>
      <c r="BX27" s="121"/>
      <c r="BY27" s="121"/>
      <c r="BZ27" s="122"/>
      <c r="CA27" s="229"/>
      <c r="CB27" s="109"/>
      <c r="CC27" s="207"/>
      <c r="CD27" s="90"/>
      <c r="CE27" s="91"/>
      <c r="CF27" s="64"/>
      <c r="CG27" s="237"/>
      <c r="CH27" s="223"/>
      <c r="CI27" s="223"/>
      <c r="CJ27" s="223"/>
      <c r="CK27" s="223"/>
      <c r="CL27" s="223"/>
      <c r="CM27" s="120"/>
      <c r="CN27" s="121"/>
      <c r="CO27" s="121"/>
      <c r="CP27" s="230"/>
      <c r="CQ27" s="96"/>
      <c r="CR27" s="96"/>
      <c r="CS27" s="96"/>
    </row>
    <row r="28" spans="1:97" ht="21" customHeight="1" thickBot="1">
      <c r="A28" s="57" t="str">
        <f ca="1" t="shared" si="3"/>
        <v>BRE</v>
      </c>
      <c r="B28" s="57">
        <f ca="1" t="shared" si="3"/>
        <v>35</v>
      </c>
      <c r="C28" s="40">
        <v>9</v>
      </c>
      <c r="D28" s="214" t="str">
        <f ca="1" t="shared" si="4"/>
        <v>BAZIN Frederic</v>
      </c>
      <c r="E28" s="57" t="str">
        <f ca="1" t="shared" si="4"/>
        <v>M</v>
      </c>
      <c r="F28" s="57">
        <v>30</v>
      </c>
      <c r="G28" s="57" t="str">
        <f ca="1" t="shared" si="5"/>
        <v>J C DES MARCHES DE BRETAGNE</v>
      </c>
      <c r="H28" s="144">
        <v>10</v>
      </c>
      <c r="I28" s="145">
        <v>10</v>
      </c>
      <c r="J28" s="145">
        <v>10</v>
      </c>
      <c r="K28" s="145">
        <v>10</v>
      </c>
      <c r="L28" s="146" t="str">
        <f>IF(M28&lt;&gt;"","-","")</f>
        <v>-</v>
      </c>
      <c r="M28" s="144">
        <v>10</v>
      </c>
      <c r="N28" s="148"/>
      <c r="O28" s="241"/>
      <c r="P28" s="242"/>
      <c r="Q28" s="243">
        <f t="shared" si="6"/>
        <v>50</v>
      </c>
      <c r="R28" s="244"/>
      <c r="S28" s="207"/>
      <c r="T28" s="90">
        <f ca="1" t="shared" si="7"/>
        <v>80</v>
      </c>
      <c r="U28" s="91"/>
      <c r="V28" s="64"/>
      <c r="W28" s="223"/>
      <c r="X28" s="223"/>
      <c r="Y28" s="245"/>
      <c r="Z28" s="245"/>
      <c r="AA28" s="96"/>
      <c r="AB28" s="96"/>
      <c r="AC28" s="96"/>
      <c r="AD28" s="223"/>
      <c r="BC28" s="144"/>
      <c r="BD28" s="145"/>
      <c r="BE28" s="145"/>
      <c r="BF28" s="145"/>
      <c r="BG28" s="146"/>
      <c r="BI28" s="40">
        <v>9</v>
      </c>
      <c r="BJ28" s="57" t="str">
        <f t="shared" si="8"/>
        <v>BAZIN Frederic</v>
      </c>
      <c r="BK28" s="57" t="str">
        <f t="shared" si="9"/>
        <v>M</v>
      </c>
      <c r="BL28" s="57">
        <f>F20</f>
        <v>10</v>
      </c>
      <c r="BM28" s="57" t="str">
        <f t="shared" si="11"/>
        <v>J C DES MARCHES DE BRETAGNE</v>
      </c>
      <c r="BN28" s="144"/>
      <c r="BO28" s="145"/>
      <c r="BP28" s="145"/>
      <c r="BQ28" s="145"/>
      <c r="BR28" s="146"/>
      <c r="BS28" s="144"/>
      <c r="BT28" s="148"/>
      <c r="BU28" s="241"/>
      <c r="BV28" s="242"/>
      <c r="BW28" s="144"/>
      <c r="BX28" s="145"/>
      <c r="BY28" s="145"/>
      <c r="BZ28" s="146"/>
      <c r="CA28" s="243"/>
      <c r="CB28" s="244"/>
      <c r="CC28" s="207"/>
      <c r="CD28" s="90"/>
      <c r="CE28" s="91"/>
      <c r="CF28" s="64"/>
      <c r="CG28" s="246"/>
      <c r="CH28" s="247"/>
      <c r="CI28" s="247"/>
      <c r="CJ28" s="247"/>
      <c r="CK28" s="247"/>
      <c r="CL28" s="247"/>
      <c r="CM28" s="144"/>
      <c r="CN28" s="145"/>
      <c r="CO28" s="145"/>
      <c r="CP28" s="248"/>
      <c r="CQ28" s="96"/>
      <c r="CR28" s="96"/>
      <c r="CS28" s="96"/>
    </row>
    <row r="29" spans="3:76" ht="12.75">
      <c r="C29" s="48"/>
      <c r="N29" s="48" t="s">
        <v>125</v>
      </c>
      <c r="BX29" s="48" t="s">
        <v>125</v>
      </c>
    </row>
    <row r="30" spans="3:59" ht="10.5" customHeight="1" hidden="1">
      <c r="C30" s="73">
        <f>COUNT(H30:BG30)</f>
        <v>18</v>
      </c>
      <c r="G30" s="162" t="s">
        <v>126</v>
      </c>
      <c r="H30" s="163"/>
      <c r="I30" s="163">
        <v>1</v>
      </c>
      <c r="J30" s="163">
        <v>2</v>
      </c>
      <c r="K30" s="163">
        <v>3</v>
      </c>
      <c r="L30" s="163"/>
      <c r="M30" s="163">
        <v>4</v>
      </c>
      <c r="N30" s="163">
        <v>5</v>
      </c>
      <c r="O30" s="163">
        <v>6</v>
      </c>
      <c r="P30" s="163"/>
      <c r="Q30" s="163">
        <v>7</v>
      </c>
      <c r="R30" s="163">
        <v>8</v>
      </c>
      <c r="S30" s="163">
        <v>9</v>
      </c>
      <c r="T30" s="163"/>
      <c r="U30" s="163">
        <v>10</v>
      </c>
      <c r="V30" s="163">
        <v>11</v>
      </c>
      <c r="W30" s="163"/>
      <c r="X30" s="163">
        <v>12</v>
      </c>
      <c r="Y30" s="118"/>
      <c r="Z30" s="118">
        <v>13</v>
      </c>
      <c r="AA30" s="118"/>
      <c r="AB30" s="118">
        <v>14</v>
      </c>
      <c r="AC30" s="163"/>
      <c r="AD30" s="164">
        <v>15</v>
      </c>
      <c r="AE30" s="164"/>
      <c r="AF30" s="164"/>
      <c r="AG30" s="164">
        <v>17</v>
      </c>
      <c r="AH30" s="164">
        <v>18</v>
      </c>
      <c r="AI30" s="164"/>
      <c r="AJ30" s="164">
        <v>16</v>
      </c>
      <c r="AK30" s="164"/>
      <c r="AL30" s="164"/>
      <c r="AM30" s="164"/>
      <c r="AN30" s="164"/>
      <c r="AO30" s="164"/>
      <c r="AP30" s="164"/>
      <c r="AQ30" s="164"/>
      <c r="BC30" s="249"/>
      <c r="BD30" s="249"/>
      <c r="BE30" s="249"/>
      <c r="BF30" s="249"/>
      <c r="BG30" s="249"/>
    </row>
    <row r="31" spans="7:59" ht="12.75" hidden="1">
      <c r="G31" s="165" t="s">
        <v>127</v>
      </c>
      <c r="H31" s="163"/>
      <c r="I31" s="163">
        <v>1</v>
      </c>
      <c r="J31" s="163">
        <v>1</v>
      </c>
      <c r="K31" s="163">
        <v>1</v>
      </c>
      <c r="L31" s="163"/>
      <c r="M31" s="163">
        <v>1</v>
      </c>
      <c r="N31" s="163">
        <v>2</v>
      </c>
      <c r="O31" s="163">
        <v>1</v>
      </c>
      <c r="P31" s="163"/>
      <c r="Q31" s="163">
        <v>2</v>
      </c>
      <c r="R31" s="163">
        <v>2</v>
      </c>
      <c r="S31" s="163">
        <v>2</v>
      </c>
      <c r="T31" s="163"/>
      <c r="U31" s="163">
        <v>4</v>
      </c>
      <c r="V31" s="163">
        <v>3</v>
      </c>
      <c r="W31" s="163"/>
      <c r="X31" s="163">
        <v>3</v>
      </c>
      <c r="Y31" s="118"/>
      <c r="Z31" s="118">
        <v>3</v>
      </c>
      <c r="AA31" s="118"/>
      <c r="AB31" s="118">
        <v>5</v>
      </c>
      <c r="AC31" s="163"/>
      <c r="AD31" s="164">
        <v>1</v>
      </c>
      <c r="AE31" s="164"/>
      <c r="AF31" s="164"/>
      <c r="AG31" s="164">
        <v>2</v>
      </c>
      <c r="AH31" s="164">
        <v>2</v>
      </c>
      <c r="AI31" s="164"/>
      <c r="AJ31" s="164">
        <v>1</v>
      </c>
      <c r="AK31" s="164"/>
      <c r="AL31" s="164"/>
      <c r="AM31" s="164"/>
      <c r="AN31" s="164"/>
      <c r="AO31" s="164"/>
      <c r="AP31" s="164"/>
      <c r="AQ31" s="164"/>
      <c r="BC31" s="118"/>
      <c r="BD31" s="118"/>
      <c r="BE31" s="118"/>
      <c r="BF31" s="118"/>
      <c r="BG31" s="118"/>
    </row>
    <row r="32" spans="7:59" ht="12.75" hidden="1">
      <c r="G32" s="165" t="s">
        <v>128</v>
      </c>
      <c r="H32" s="163"/>
      <c r="I32" s="163">
        <v>1</v>
      </c>
      <c r="J32" s="163">
        <v>1</v>
      </c>
      <c r="K32" s="163">
        <v>1</v>
      </c>
      <c r="L32" s="163"/>
      <c r="M32" s="163">
        <v>2</v>
      </c>
      <c r="N32" s="163">
        <v>2</v>
      </c>
      <c r="O32" s="163">
        <v>2</v>
      </c>
      <c r="P32" s="163"/>
      <c r="Q32" s="163">
        <v>3</v>
      </c>
      <c r="R32" s="163">
        <v>3</v>
      </c>
      <c r="S32" s="163">
        <v>3</v>
      </c>
      <c r="T32" s="163"/>
      <c r="U32" s="163">
        <v>3</v>
      </c>
      <c r="V32" s="163">
        <v>4</v>
      </c>
      <c r="W32" s="163"/>
      <c r="X32" s="163">
        <v>4</v>
      </c>
      <c r="Y32" s="118"/>
      <c r="Z32" s="118">
        <v>5</v>
      </c>
      <c r="AA32" s="118"/>
      <c r="AB32" s="118">
        <v>4</v>
      </c>
      <c r="AC32" s="163"/>
      <c r="AD32" s="164">
        <v>1</v>
      </c>
      <c r="AE32" s="164"/>
      <c r="AF32" s="164"/>
      <c r="AG32" s="164">
        <v>1</v>
      </c>
      <c r="AH32" s="164">
        <v>2</v>
      </c>
      <c r="AI32" s="164"/>
      <c r="AJ32" s="164">
        <v>1</v>
      </c>
      <c r="AK32" s="164"/>
      <c r="AL32" s="164"/>
      <c r="AM32" s="164"/>
      <c r="AN32" s="164"/>
      <c r="AO32" s="164"/>
      <c r="AP32" s="164"/>
      <c r="AQ32" s="164"/>
      <c r="BC32" s="118"/>
      <c r="BD32" s="118"/>
      <c r="BE32" s="118"/>
      <c r="BF32" s="118"/>
      <c r="BG32" s="118"/>
    </row>
  </sheetData>
  <sheetProtection/>
  <mergeCells count="64">
    <mergeCell ref="CA28:CB28"/>
    <mergeCell ref="CD28:CE28"/>
    <mergeCell ref="CA26:CB26"/>
    <mergeCell ref="CD26:CE26"/>
    <mergeCell ref="CA27:CB27"/>
    <mergeCell ref="CD27:CE27"/>
    <mergeCell ref="CA24:CB24"/>
    <mergeCell ref="CD24:CE24"/>
    <mergeCell ref="CA25:CB25"/>
    <mergeCell ref="CD25:CE25"/>
    <mergeCell ref="CA22:CB22"/>
    <mergeCell ref="CD22:CE22"/>
    <mergeCell ref="CA23:CB23"/>
    <mergeCell ref="CD23:CE23"/>
    <mergeCell ref="CA20:CB20"/>
    <mergeCell ref="CD20:CE20"/>
    <mergeCell ref="CA21:CB21"/>
    <mergeCell ref="CD21:CE21"/>
    <mergeCell ref="CA19:CB19"/>
    <mergeCell ref="CD19:CE19"/>
    <mergeCell ref="CG19:CK19"/>
    <mergeCell ref="CJ7:CL7"/>
    <mergeCell ref="CJ8:CL8"/>
    <mergeCell ref="BM4:BM6"/>
    <mergeCell ref="CE5:CG6"/>
    <mergeCell ref="CH5:CI6"/>
    <mergeCell ref="BS18:BV18"/>
    <mergeCell ref="BW18:BZ18"/>
    <mergeCell ref="BV1:BX1"/>
    <mergeCell ref="BQ2:BT2"/>
    <mergeCell ref="BV2:BV3"/>
    <mergeCell ref="BW2:BW3"/>
    <mergeCell ref="BX2:BX3"/>
    <mergeCell ref="Q28:R28"/>
    <mergeCell ref="Q22:R22"/>
    <mergeCell ref="Q23:R23"/>
    <mergeCell ref="Q24:R24"/>
    <mergeCell ref="Q25:R25"/>
    <mergeCell ref="Q21:R21"/>
    <mergeCell ref="BC6:BG6"/>
    <mergeCell ref="Q26:R26"/>
    <mergeCell ref="Q27:R27"/>
    <mergeCell ref="W19:AA19"/>
    <mergeCell ref="T22:U22"/>
    <mergeCell ref="AB5:AC6"/>
    <mergeCell ref="Y5:AA6"/>
    <mergeCell ref="T27:U27"/>
    <mergeCell ref="T21:U21"/>
    <mergeCell ref="G4:G6"/>
    <mergeCell ref="M18:P18"/>
    <mergeCell ref="T19:U19"/>
    <mergeCell ref="T20:U20"/>
    <mergeCell ref="Q19:R19"/>
    <mergeCell ref="Q20:R20"/>
    <mergeCell ref="P1:R1"/>
    <mergeCell ref="K2:N2"/>
    <mergeCell ref="P2:P3"/>
    <mergeCell ref="Q2:Q3"/>
    <mergeCell ref="R2:R3"/>
    <mergeCell ref="T28:U28"/>
    <mergeCell ref="T23:U23"/>
    <mergeCell ref="T24:U24"/>
    <mergeCell ref="T25:U25"/>
    <mergeCell ref="T26:U26"/>
  </mergeCells>
  <printOptions horizontalCentered="1"/>
  <pageMargins left="0" right="0" top="0" bottom="0" header="0.15748031496062992" footer="0.15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CW49"/>
  <sheetViews>
    <sheetView zoomScale="85" zoomScaleNormal="85" workbookViewId="0" topLeftCell="C7">
      <pane xSplit="5" ySplit="2" topLeftCell="H9" activePane="bottomRight" state="frozen"/>
      <selection pane="topLeft" activeCell="C7" sqref="C7"/>
      <selection pane="topRight" activeCell="C7" sqref="C7"/>
      <selection pane="bottomLeft" activeCell="C8" sqref="C8"/>
      <selection pane="bottomRight" activeCell="H8" sqref="H8"/>
    </sheetView>
  </sheetViews>
  <sheetFormatPr defaultColWidth="11.421875" defaultRowHeight="12.75"/>
  <cols>
    <col min="1" max="1" width="6.140625" style="1" hidden="1" customWidth="1"/>
    <col min="2" max="2" width="5.140625" style="1" hidden="1" customWidth="1"/>
    <col min="3" max="3" width="4.421875" style="7" customWidth="1"/>
    <col min="4" max="4" width="22.140625" style="3" customWidth="1"/>
    <col min="5" max="5" width="3.140625" style="3" customWidth="1"/>
    <col min="6" max="6" width="7.7109375" style="1" customWidth="1"/>
    <col min="7" max="7" width="19.421875" style="3" customWidth="1"/>
    <col min="8" max="32" width="4.00390625" style="3" customWidth="1"/>
    <col min="33" max="33" width="4.00390625" style="1" customWidth="1"/>
    <col min="34" max="34" width="4.00390625" style="1" hidden="1" customWidth="1"/>
    <col min="35" max="35" width="4.00390625" style="1" customWidth="1"/>
    <col min="36" max="48" width="4.00390625" style="1" hidden="1" customWidth="1"/>
    <col min="49" max="49" width="4.00390625" style="1" customWidth="1"/>
    <col min="50" max="52" width="4.00390625" style="1" hidden="1" customWidth="1"/>
    <col min="53" max="53" width="2.140625" style="3" customWidth="1"/>
    <col min="54" max="54" width="10.28125" style="3" hidden="1" customWidth="1"/>
    <col min="55" max="59" width="4.00390625" style="3" hidden="1" customWidth="1"/>
    <col min="60" max="60" width="11.421875" style="3" customWidth="1"/>
    <col min="61" max="61" width="4.28125" style="3" hidden="1" customWidth="1"/>
    <col min="62" max="62" width="22.140625" style="3" hidden="1" customWidth="1"/>
    <col min="63" max="63" width="3.00390625" style="3" hidden="1" customWidth="1"/>
    <col min="64" max="64" width="7.7109375" style="3" hidden="1" customWidth="1"/>
    <col min="65" max="65" width="19.421875" style="3" hidden="1" customWidth="1"/>
    <col min="66" max="90" width="4.00390625" style="3" hidden="1" customWidth="1"/>
    <col min="91" max="91" width="2.140625" style="3" hidden="1" customWidth="1"/>
    <col min="92" max="95" width="3.8515625" style="3" hidden="1" customWidth="1"/>
    <col min="96" max="96" width="2.28125" style="3" hidden="1" customWidth="1"/>
    <col min="97" max="100" width="11.421875" style="3" customWidth="1"/>
    <col min="101" max="101" width="0" style="3" hidden="1" customWidth="1"/>
    <col min="102" max="16384" width="11.421875" style="3" customWidth="1"/>
  </cols>
  <sheetData>
    <row r="1" spans="3:101" ht="13.5" thickBot="1">
      <c r="C1" s="2">
        <v>10</v>
      </c>
      <c r="F1" s="4"/>
      <c r="G1" s="5"/>
      <c r="H1" s="5"/>
      <c r="I1" s="5"/>
      <c r="J1" s="5"/>
      <c r="K1" s="5"/>
      <c r="L1" s="5"/>
      <c r="M1" s="5"/>
      <c r="N1" s="5"/>
      <c r="O1" s="5"/>
      <c r="P1" s="6" t="s">
        <v>0</v>
      </c>
      <c r="Q1" s="6"/>
      <c r="R1" s="6"/>
      <c r="S1" s="5"/>
      <c r="T1" s="5"/>
      <c r="U1" s="5"/>
      <c r="V1" s="4"/>
      <c r="BI1" s="2">
        <v>10</v>
      </c>
      <c r="BL1" s="4"/>
      <c r="BM1" s="5"/>
      <c r="BN1" s="5"/>
      <c r="BO1" s="5"/>
      <c r="BP1" s="5"/>
      <c r="BQ1" s="5"/>
      <c r="BR1" s="5"/>
      <c r="BS1" s="5"/>
      <c r="BT1" s="5"/>
      <c r="BU1" s="5"/>
      <c r="BV1" s="6" t="s">
        <v>0</v>
      </c>
      <c r="BW1" s="6"/>
      <c r="BX1" s="6"/>
      <c r="BY1" s="5"/>
      <c r="BZ1" s="5"/>
      <c r="CA1" s="5"/>
      <c r="CB1" s="4"/>
      <c r="CW1" s="3" t="s">
        <v>1</v>
      </c>
    </row>
    <row r="2" spans="6:101" ht="16.5" customHeight="1" thickBot="1">
      <c r="F2" s="8" t="s">
        <v>2</v>
      </c>
      <c r="G2" s="9" t="s">
        <v>297</v>
      </c>
      <c r="H2" s="5">
        <v>2</v>
      </c>
      <c r="I2" s="5"/>
      <c r="J2" s="10" t="s">
        <v>4</v>
      </c>
      <c r="K2" s="11">
        <f ca="1">TODAY()</f>
        <v>41798</v>
      </c>
      <c r="L2" s="11"/>
      <c r="M2" s="11"/>
      <c r="N2" s="11"/>
      <c r="O2" s="5"/>
      <c r="P2" s="12" t="s">
        <v>245</v>
      </c>
      <c r="Q2" s="12" t="s">
        <v>5</v>
      </c>
      <c r="R2" s="12" t="s">
        <v>245</v>
      </c>
      <c r="S2" s="5"/>
      <c r="V2" s="4"/>
      <c r="BI2" s="7"/>
      <c r="BL2" s="8" t="s">
        <v>2</v>
      </c>
      <c r="BM2" s="9" t="str">
        <f>G2</f>
        <v>37 -  Sen M M</v>
      </c>
      <c r="BN2" s="5"/>
      <c r="BO2" s="5"/>
      <c r="BP2" s="10" t="s">
        <v>4</v>
      </c>
      <c r="BQ2" s="11">
        <f ca="1">TODAY()</f>
        <v>41798</v>
      </c>
      <c r="BR2" s="11"/>
      <c r="BS2" s="11"/>
      <c r="BT2" s="11"/>
      <c r="BU2" s="5"/>
      <c r="BV2" s="12"/>
      <c r="BW2" s="12"/>
      <c r="BX2" s="12"/>
      <c r="BY2" s="5"/>
      <c r="CB2" s="4"/>
      <c r="CW2" s="3" t="s">
        <v>6</v>
      </c>
    </row>
    <row r="3" spans="6:79" ht="13.5" customHeight="1" thickBot="1">
      <c r="F3" s="4"/>
      <c r="G3" s="5"/>
      <c r="H3" s="13"/>
      <c r="I3" s="13"/>
      <c r="J3" s="5"/>
      <c r="K3" s="5"/>
      <c r="L3" s="5"/>
      <c r="M3" s="5"/>
      <c r="N3" s="5"/>
      <c r="O3" s="5"/>
      <c r="P3" s="14"/>
      <c r="Q3" s="14"/>
      <c r="R3" s="14"/>
      <c r="S3" s="5"/>
      <c r="T3" s="5"/>
      <c r="U3" s="5"/>
      <c r="V3" s="4"/>
      <c r="BI3" s="7"/>
      <c r="BL3" s="4"/>
      <c r="BM3" s="5"/>
      <c r="BN3" s="13"/>
      <c r="BO3" s="13"/>
      <c r="BP3" s="5"/>
      <c r="BQ3" s="5"/>
      <c r="BR3" s="5"/>
      <c r="BS3" s="5"/>
      <c r="BT3" s="5"/>
      <c r="BU3" s="5"/>
      <c r="BV3" s="14"/>
      <c r="BW3" s="14"/>
      <c r="BX3" s="14"/>
      <c r="BY3" s="5"/>
      <c r="BZ3" s="5"/>
      <c r="CA3" s="5"/>
    </row>
    <row r="4" spans="6:95" ht="13.5" thickBot="1">
      <c r="F4" s="3"/>
      <c r="G4" s="15"/>
      <c r="J4" s="16" t="s">
        <v>7</v>
      </c>
      <c r="K4" s="16"/>
      <c r="L4" s="16"/>
      <c r="M4" s="16"/>
      <c r="N4" s="16"/>
      <c r="O4" s="16"/>
      <c r="P4" s="16"/>
      <c r="Q4" s="16"/>
      <c r="R4" s="16"/>
      <c r="S4" s="5"/>
      <c r="T4" s="5"/>
      <c r="U4" s="5"/>
      <c r="V4" s="4"/>
      <c r="BI4" s="7"/>
      <c r="BM4" s="15"/>
      <c r="BP4" s="16" t="s">
        <v>7</v>
      </c>
      <c r="BQ4" s="16"/>
      <c r="BR4" s="16"/>
      <c r="BS4" s="16"/>
      <c r="BT4" s="16"/>
      <c r="BU4" s="16"/>
      <c r="BV4" s="16"/>
      <c r="BW4" s="16"/>
      <c r="BX4" s="16"/>
      <c r="BY4" s="5"/>
      <c r="BZ4" s="5"/>
      <c r="CA4" s="5"/>
      <c r="CN4" s="17" t="s">
        <v>8</v>
      </c>
      <c r="CO4" s="17"/>
      <c r="CP4" s="17"/>
      <c r="CQ4" s="17"/>
    </row>
    <row r="5" spans="6:95" ht="13.5" customHeight="1" thickTop="1">
      <c r="F5" s="18" t="s">
        <v>9</v>
      </c>
      <c r="G5" s="19"/>
      <c r="J5" s="20" t="s">
        <v>10</v>
      </c>
      <c r="K5" s="20"/>
      <c r="L5" s="20"/>
      <c r="M5" s="5"/>
      <c r="N5" s="5"/>
      <c r="O5" s="5"/>
      <c r="P5" s="5"/>
      <c r="Q5" s="5"/>
      <c r="R5" s="5"/>
      <c r="S5" s="5"/>
      <c r="T5" s="5"/>
      <c r="U5" s="5"/>
      <c r="V5" s="4"/>
      <c r="AB5" s="21" t="s">
        <v>11</v>
      </c>
      <c r="AC5" s="21"/>
      <c r="AD5" s="22"/>
      <c r="AE5" s="23" t="str">
        <f>LEFT(G2,2)</f>
        <v>37</v>
      </c>
      <c r="AF5" s="24"/>
      <c r="BI5" s="7"/>
      <c r="BL5" s="18" t="s">
        <v>9</v>
      </c>
      <c r="BM5" s="19"/>
      <c r="BP5" s="20" t="s">
        <v>10</v>
      </c>
      <c r="BQ5" s="20"/>
      <c r="BR5" s="20"/>
      <c r="BS5" s="5"/>
      <c r="BT5" s="5"/>
      <c r="BU5" s="5"/>
      <c r="BV5" s="5"/>
      <c r="BW5" s="5"/>
      <c r="BX5" s="5"/>
      <c r="BY5" s="5"/>
      <c r="BZ5" s="5"/>
      <c r="CA5" s="5"/>
      <c r="CH5" s="21" t="s">
        <v>11</v>
      </c>
      <c r="CI5" s="21"/>
      <c r="CJ5" s="22"/>
      <c r="CK5" s="23" t="str">
        <f>AE5</f>
        <v>37</v>
      </c>
      <c r="CL5" s="24"/>
      <c r="CN5" s="17"/>
      <c r="CO5" s="17"/>
      <c r="CP5" s="17"/>
      <c r="CQ5" s="17"/>
    </row>
    <row r="6" spans="6:95" ht="13.5" customHeight="1" thickBot="1">
      <c r="F6" s="4"/>
      <c r="G6" s="25"/>
      <c r="J6" s="10"/>
      <c r="K6" s="10"/>
      <c r="L6" s="5"/>
      <c r="M6" s="5"/>
      <c r="N6" s="5"/>
      <c r="O6" s="5"/>
      <c r="P6" s="5"/>
      <c r="Q6" s="5"/>
      <c r="R6" s="5"/>
      <c r="S6" s="5"/>
      <c r="T6" s="5"/>
      <c r="U6" s="5"/>
      <c r="V6" s="4"/>
      <c r="AB6" s="21"/>
      <c r="AC6" s="21"/>
      <c r="AD6" s="22"/>
      <c r="AE6" s="26"/>
      <c r="AF6" s="27"/>
      <c r="BC6" s="28"/>
      <c r="BD6" s="28"/>
      <c r="BE6" s="28"/>
      <c r="BF6" s="28"/>
      <c r="BG6" s="28"/>
      <c r="BI6" s="7"/>
      <c r="BL6" s="4"/>
      <c r="BM6" s="25"/>
      <c r="BP6" s="10"/>
      <c r="BQ6" s="10"/>
      <c r="BR6" s="5"/>
      <c r="BS6" s="5"/>
      <c r="BT6" s="5"/>
      <c r="BU6" s="5"/>
      <c r="BV6" s="5"/>
      <c r="BW6" s="5"/>
      <c r="BX6" s="5"/>
      <c r="BY6" s="5"/>
      <c r="BZ6" s="5"/>
      <c r="CB6" s="4"/>
      <c r="CH6" s="21"/>
      <c r="CI6" s="21"/>
      <c r="CJ6" s="22"/>
      <c r="CK6" s="26"/>
      <c r="CL6" s="27"/>
      <c r="CN6" s="29" t="s">
        <v>12</v>
      </c>
      <c r="CO6" s="29"/>
      <c r="CP6" s="29"/>
      <c r="CQ6" s="29"/>
    </row>
    <row r="7" spans="8:95" ht="19.5" customHeight="1" thickTop="1">
      <c r="H7" s="5"/>
      <c r="I7" s="5"/>
      <c r="J7" s="5"/>
      <c r="L7" s="5"/>
      <c r="M7" s="5"/>
      <c r="N7" s="5"/>
      <c r="O7" s="5"/>
      <c r="P7" s="5"/>
      <c r="Q7" s="5"/>
      <c r="R7" s="5"/>
      <c r="S7" s="5"/>
      <c r="T7" s="5"/>
      <c r="U7" s="5"/>
      <c r="V7" s="4"/>
      <c r="W7" s="30"/>
      <c r="X7" s="30"/>
      <c r="Y7" s="30"/>
      <c r="Z7" s="30"/>
      <c r="AA7" s="30"/>
      <c r="AB7" s="30"/>
      <c r="AC7" s="30"/>
      <c r="AD7" s="31"/>
      <c r="AE7" s="31"/>
      <c r="AF7" s="31"/>
      <c r="BB7" s="3" t="s">
        <v>13</v>
      </c>
      <c r="BC7" s="32"/>
      <c r="BD7" s="33"/>
      <c r="BE7" s="33"/>
      <c r="BF7" s="33"/>
      <c r="BG7" s="34"/>
      <c r="BI7" s="7"/>
      <c r="BL7" s="1"/>
      <c r="BN7" s="5"/>
      <c r="BO7" s="5"/>
      <c r="BP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4"/>
      <c r="CC7" s="30"/>
      <c r="CD7" s="30"/>
      <c r="CE7" s="30"/>
      <c r="CF7" s="30"/>
      <c r="CG7" s="30"/>
      <c r="CH7" s="30"/>
      <c r="CI7" s="30"/>
      <c r="CJ7" s="31"/>
      <c r="CK7" s="35" t="s">
        <v>13</v>
      </c>
      <c r="CL7" s="35"/>
      <c r="CM7" s="36"/>
      <c r="CN7" s="37"/>
      <c r="CO7" s="38"/>
      <c r="CP7" s="38"/>
      <c r="CQ7" s="39"/>
    </row>
    <row r="8" spans="1:100" s="48" customFormat="1" ht="18.75" customHeight="1">
      <c r="A8" s="40" t="s">
        <v>14</v>
      </c>
      <c r="B8" s="40" t="s">
        <v>15</v>
      </c>
      <c r="C8" s="41" t="s">
        <v>16</v>
      </c>
      <c r="D8" s="41" t="s">
        <v>17</v>
      </c>
      <c r="E8" s="41" t="s">
        <v>18</v>
      </c>
      <c r="F8" s="41" t="s">
        <v>19</v>
      </c>
      <c r="G8" s="41" t="s">
        <v>20</v>
      </c>
      <c r="H8" s="42" t="s">
        <v>21</v>
      </c>
      <c r="I8" s="42" t="s">
        <v>22</v>
      </c>
      <c r="J8" s="42" t="s">
        <v>23</v>
      </c>
      <c r="K8" s="42" t="s">
        <v>24</v>
      </c>
      <c r="L8" s="43" t="s">
        <v>25</v>
      </c>
      <c r="M8" s="42" t="s">
        <v>26</v>
      </c>
      <c r="N8" s="42" t="s">
        <v>27</v>
      </c>
      <c r="O8" s="42" t="s">
        <v>28</v>
      </c>
      <c r="P8" s="42" t="s">
        <v>29</v>
      </c>
      <c r="Q8" s="42" t="s">
        <v>30</v>
      </c>
      <c r="R8" s="43" t="s">
        <v>31</v>
      </c>
      <c r="S8" s="42" t="s">
        <v>32</v>
      </c>
      <c r="T8" s="42" t="s">
        <v>33</v>
      </c>
      <c r="U8" s="42" t="s">
        <v>34</v>
      </c>
      <c r="V8" s="43" t="s">
        <v>35</v>
      </c>
      <c r="W8" s="43" t="s">
        <v>36</v>
      </c>
      <c r="X8" s="42" t="s">
        <v>37</v>
      </c>
      <c r="Y8" s="42" t="s">
        <v>38</v>
      </c>
      <c r="Z8" s="42" t="s">
        <v>39</v>
      </c>
      <c r="AA8" s="42" t="s">
        <v>40</v>
      </c>
      <c r="AB8" s="43" t="s">
        <v>41</v>
      </c>
      <c r="AC8" s="43" t="s">
        <v>42</v>
      </c>
      <c r="AD8" s="42" t="s">
        <v>43</v>
      </c>
      <c r="AE8" s="43" t="s">
        <v>44</v>
      </c>
      <c r="AF8" s="43" t="s">
        <v>45</v>
      </c>
      <c r="AG8" s="187" t="s">
        <v>46</v>
      </c>
      <c r="AH8" s="46" t="s">
        <v>47</v>
      </c>
      <c r="AI8" s="42" t="s">
        <v>48</v>
      </c>
      <c r="AJ8" s="46" t="s">
        <v>49</v>
      </c>
      <c r="AK8" s="46" t="s">
        <v>50</v>
      </c>
      <c r="AL8" s="46" t="s">
        <v>51</v>
      </c>
      <c r="AM8" s="46" t="s">
        <v>52</v>
      </c>
      <c r="AN8" s="46" t="s">
        <v>53</v>
      </c>
      <c r="AO8" s="46" t="s">
        <v>54</v>
      </c>
      <c r="AP8" s="46" t="s">
        <v>55</v>
      </c>
      <c r="AQ8" s="46" t="s">
        <v>56</v>
      </c>
      <c r="AR8" s="46" t="s">
        <v>57</v>
      </c>
      <c r="AS8" s="46" t="s">
        <v>58</v>
      </c>
      <c r="AT8" s="46" t="s">
        <v>59</v>
      </c>
      <c r="AU8" s="46" t="s">
        <v>60</v>
      </c>
      <c r="AV8" s="46" t="s">
        <v>61</v>
      </c>
      <c r="AW8" s="42" t="s">
        <v>62</v>
      </c>
      <c r="AX8" s="46" t="s">
        <v>63</v>
      </c>
      <c r="AY8" s="46" t="s">
        <v>64</v>
      </c>
      <c r="AZ8" s="46" t="s">
        <v>65</v>
      </c>
      <c r="BB8" s="48" t="s">
        <v>66</v>
      </c>
      <c r="BC8" s="49"/>
      <c r="BD8" s="50"/>
      <c r="BE8" s="50"/>
      <c r="BF8" s="50"/>
      <c r="BG8" s="51"/>
      <c r="BI8" s="41" t="s">
        <v>16</v>
      </c>
      <c r="BJ8" s="41" t="s">
        <v>17</v>
      </c>
      <c r="BK8" s="41" t="s">
        <v>18</v>
      </c>
      <c r="BL8" s="41" t="s">
        <v>19</v>
      </c>
      <c r="BM8" s="41" t="s">
        <v>20</v>
      </c>
      <c r="BN8" s="52" t="s">
        <v>21</v>
      </c>
      <c r="BO8" s="52" t="s">
        <v>22</v>
      </c>
      <c r="BP8" s="52" t="s">
        <v>23</v>
      </c>
      <c r="BQ8" s="52" t="s">
        <v>24</v>
      </c>
      <c r="BR8" s="52" t="s">
        <v>25</v>
      </c>
      <c r="BS8" s="52" t="s">
        <v>26</v>
      </c>
      <c r="BT8" s="52" t="s">
        <v>27</v>
      </c>
      <c r="BU8" s="52" t="s">
        <v>28</v>
      </c>
      <c r="BV8" s="52" t="s">
        <v>29</v>
      </c>
      <c r="BW8" s="52" t="s">
        <v>30</v>
      </c>
      <c r="BX8" s="52" t="s">
        <v>31</v>
      </c>
      <c r="BY8" s="52" t="s">
        <v>32</v>
      </c>
      <c r="BZ8" s="52" t="s">
        <v>33</v>
      </c>
      <c r="CA8" s="52" t="s">
        <v>34</v>
      </c>
      <c r="CB8" s="52" t="s">
        <v>35</v>
      </c>
      <c r="CC8" s="52" t="s">
        <v>36</v>
      </c>
      <c r="CD8" s="52" t="s">
        <v>37</v>
      </c>
      <c r="CE8" s="52" t="s">
        <v>38</v>
      </c>
      <c r="CF8" s="52" t="s">
        <v>39</v>
      </c>
      <c r="CG8" s="52" t="s">
        <v>40</v>
      </c>
      <c r="CH8" s="52" t="s">
        <v>41</v>
      </c>
      <c r="CI8" s="52" t="s">
        <v>42</v>
      </c>
      <c r="CJ8" s="52" t="s">
        <v>43</v>
      </c>
      <c r="CK8" s="52" t="s">
        <v>44</v>
      </c>
      <c r="CL8" s="52" t="s">
        <v>45</v>
      </c>
      <c r="CN8" s="53"/>
      <c r="CO8" s="50"/>
      <c r="CP8" s="52"/>
      <c r="CQ8" s="54"/>
      <c r="CR8" s="55"/>
      <c r="CT8" s="56"/>
      <c r="CU8" s="56"/>
      <c r="CV8" s="56"/>
    </row>
    <row r="9" spans="1:100" s="64" customFormat="1" ht="21" customHeight="1">
      <c r="A9" s="57" t="s">
        <v>68</v>
      </c>
      <c r="B9" s="57">
        <v>85</v>
      </c>
      <c r="C9" s="52">
        <f aca="true" ca="1" t="shared" si="0" ref="C9:C18">OFFSET(C9,12,0)</f>
        <v>1</v>
      </c>
      <c r="D9" s="58" t="s">
        <v>298</v>
      </c>
      <c r="E9" s="57" t="s">
        <v>70</v>
      </c>
      <c r="F9" s="57">
        <v>59</v>
      </c>
      <c r="G9" s="59" t="s">
        <v>83</v>
      </c>
      <c r="H9" s="60" t="s">
        <v>72</v>
      </c>
      <c r="I9" s="61"/>
      <c r="J9" s="61"/>
      <c r="K9" s="61"/>
      <c r="L9" s="61"/>
      <c r="M9" s="60" t="s">
        <v>72</v>
      </c>
      <c r="N9" s="61"/>
      <c r="O9" s="61"/>
      <c r="P9" s="61"/>
      <c r="Q9" s="61"/>
      <c r="R9" s="60"/>
      <c r="S9" s="61"/>
      <c r="T9" s="61"/>
      <c r="U9" s="61"/>
      <c r="V9" s="61"/>
      <c r="W9" s="60"/>
      <c r="X9" s="61"/>
      <c r="Y9" s="61"/>
      <c r="Z9" s="61"/>
      <c r="AA9" s="60" t="s">
        <v>72</v>
      </c>
      <c r="AB9" s="61"/>
      <c r="AC9" s="61"/>
      <c r="AD9" s="61"/>
      <c r="AE9" s="61"/>
      <c r="AF9" s="61"/>
      <c r="AG9" s="62" t="s">
        <v>72</v>
      </c>
      <c r="AH9" s="62"/>
      <c r="AI9" s="62" t="s">
        <v>132</v>
      </c>
      <c r="AJ9" s="62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C9" s="65"/>
      <c r="BD9" s="66"/>
      <c r="BE9" s="67"/>
      <c r="BF9" s="67"/>
      <c r="BG9" s="68"/>
      <c r="BI9" s="40">
        <f aca="true" ca="1" t="shared" si="1" ref="BI9:BI18">OFFSET(BI9,12,0)</f>
        <v>1</v>
      </c>
      <c r="BJ9" s="69" t="str">
        <f aca="true" t="shared" si="2" ref="BJ9:BJ18">D9</f>
        <v>ARNAUD Francois</v>
      </c>
      <c r="BK9" s="69" t="str">
        <f aca="true" t="shared" si="3" ref="BK9:BK18">E9</f>
        <v>M</v>
      </c>
      <c r="BL9" s="69">
        <f aca="true" t="shared" si="4" ref="BL9:BL18">F9</f>
        <v>59</v>
      </c>
      <c r="BM9" s="69" t="str">
        <f aca="true" t="shared" si="5" ref="BM9:BM18">G9</f>
        <v>JUDO 85</v>
      </c>
      <c r="BN9" s="60"/>
      <c r="BO9" s="61"/>
      <c r="BP9" s="61"/>
      <c r="BQ9" s="61"/>
      <c r="BR9" s="61"/>
      <c r="BS9" s="60"/>
      <c r="BT9" s="61"/>
      <c r="BU9" s="61"/>
      <c r="BV9" s="61"/>
      <c r="BW9" s="61"/>
      <c r="BX9" s="60"/>
      <c r="BY9" s="61"/>
      <c r="BZ9" s="61"/>
      <c r="CA9" s="61"/>
      <c r="CB9" s="61"/>
      <c r="CC9" s="60"/>
      <c r="CD9" s="61"/>
      <c r="CE9" s="61"/>
      <c r="CF9" s="61"/>
      <c r="CG9" s="60"/>
      <c r="CH9" s="61"/>
      <c r="CI9" s="61"/>
      <c r="CJ9" s="61"/>
      <c r="CK9" s="61"/>
      <c r="CL9" s="61"/>
      <c r="CN9" s="65"/>
      <c r="CO9" s="66"/>
      <c r="CP9" s="67"/>
      <c r="CQ9" s="68"/>
      <c r="CS9" s="56"/>
      <c r="CT9" s="56"/>
      <c r="CU9" s="56"/>
      <c r="CV9" s="56"/>
    </row>
    <row r="10" spans="1:100" s="48" customFormat="1" ht="21" customHeight="1">
      <c r="A10" s="57" t="s">
        <v>68</v>
      </c>
      <c r="B10" s="57">
        <v>49</v>
      </c>
      <c r="C10" s="52">
        <f ca="1" t="shared" si="0"/>
        <v>2</v>
      </c>
      <c r="D10" s="58" t="s">
        <v>299</v>
      </c>
      <c r="E10" s="57" t="s">
        <v>70</v>
      </c>
      <c r="F10" s="57">
        <v>59</v>
      </c>
      <c r="G10" s="59" t="s">
        <v>300</v>
      </c>
      <c r="H10" s="61"/>
      <c r="I10" s="61"/>
      <c r="J10" s="60" t="s">
        <v>72</v>
      </c>
      <c r="K10" s="61"/>
      <c r="L10" s="61"/>
      <c r="M10" s="61"/>
      <c r="N10" s="61"/>
      <c r="O10" s="60" t="s">
        <v>72</v>
      </c>
      <c r="P10" s="61"/>
      <c r="Q10" s="61"/>
      <c r="R10" s="61"/>
      <c r="S10" s="60" t="s">
        <v>72</v>
      </c>
      <c r="T10" s="61"/>
      <c r="U10" s="61"/>
      <c r="V10" s="61"/>
      <c r="W10" s="61"/>
      <c r="X10" s="61"/>
      <c r="Y10" s="60" t="s">
        <v>88</v>
      </c>
      <c r="Z10" s="61"/>
      <c r="AA10" s="61"/>
      <c r="AB10" s="60"/>
      <c r="AC10" s="61"/>
      <c r="AD10" s="61"/>
      <c r="AE10" s="61"/>
      <c r="AF10" s="61"/>
      <c r="AG10" s="62" t="s">
        <v>88</v>
      </c>
      <c r="AH10" s="63"/>
      <c r="AI10" s="63"/>
      <c r="AJ10" s="63"/>
      <c r="AK10" s="62"/>
      <c r="AL10" s="63"/>
      <c r="AM10" s="63"/>
      <c r="AN10" s="63"/>
      <c r="AO10" s="63"/>
      <c r="AP10" s="63"/>
      <c r="AQ10" s="62"/>
      <c r="AR10" s="62"/>
      <c r="AS10" s="63"/>
      <c r="AT10" s="63"/>
      <c r="AU10" s="63"/>
      <c r="AV10" s="63"/>
      <c r="AW10" s="63"/>
      <c r="AX10" s="63"/>
      <c r="AY10" s="63"/>
      <c r="AZ10" s="63"/>
      <c r="BC10" s="65"/>
      <c r="BD10" s="66"/>
      <c r="BE10" s="67"/>
      <c r="BF10" s="67"/>
      <c r="BG10" s="68"/>
      <c r="BI10" s="40">
        <f ca="1" t="shared" si="1"/>
        <v>2</v>
      </c>
      <c r="BJ10" s="69" t="str">
        <f t="shared" si="2"/>
        <v>ONILLON Sebastien</v>
      </c>
      <c r="BK10" s="69" t="str">
        <f t="shared" si="3"/>
        <v>M</v>
      </c>
      <c r="BL10" s="69">
        <f t="shared" si="4"/>
        <v>59</v>
      </c>
      <c r="BM10" s="69" t="str">
        <f t="shared" si="5"/>
        <v>BUDOKAN ANGERS JUDO</v>
      </c>
      <c r="BN10" s="61"/>
      <c r="BO10" s="61"/>
      <c r="BP10" s="60"/>
      <c r="BQ10" s="61"/>
      <c r="BR10" s="61"/>
      <c r="BS10" s="61"/>
      <c r="BT10" s="61"/>
      <c r="BU10" s="60"/>
      <c r="BV10" s="61"/>
      <c r="BW10" s="61"/>
      <c r="BX10" s="61"/>
      <c r="BY10" s="60"/>
      <c r="BZ10" s="61"/>
      <c r="CA10" s="61"/>
      <c r="CB10" s="61"/>
      <c r="CC10" s="61"/>
      <c r="CD10" s="61"/>
      <c r="CE10" s="60"/>
      <c r="CF10" s="61"/>
      <c r="CG10" s="61"/>
      <c r="CH10" s="60"/>
      <c r="CI10" s="61"/>
      <c r="CJ10" s="61"/>
      <c r="CK10" s="61"/>
      <c r="CL10" s="61"/>
      <c r="CN10" s="65"/>
      <c r="CO10" s="66"/>
      <c r="CP10" s="67"/>
      <c r="CQ10" s="68"/>
      <c r="CT10" s="3"/>
      <c r="CU10" s="3"/>
      <c r="CV10" s="3"/>
    </row>
    <row r="11" spans="1:95" s="48" customFormat="1" ht="21" customHeight="1">
      <c r="A11" s="57" t="s">
        <v>68</v>
      </c>
      <c r="B11" s="57">
        <v>53</v>
      </c>
      <c r="C11" s="52">
        <f ca="1" t="shared" si="0"/>
        <v>3</v>
      </c>
      <c r="D11" s="58" t="s">
        <v>301</v>
      </c>
      <c r="E11" s="57" t="s">
        <v>70</v>
      </c>
      <c r="F11" s="57">
        <v>60</v>
      </c>
      <c r="G11" s="59" t="s">
        <v>302</v>
      </c>
      <c r="H11" s="60" t="s">
        <v>88</v>
      </c>
      <c r="I11" s="61"/>
      <c r="J11" s="61"/>
      <c r="K11" s="61"/>
      <c r="L11" s="61"/>
      <c r="M11" s="61"/>
      <c r="N11" s="61"/>
      <c r="O11" s="61"/>
      <c r="P11" s="60" t="s">
        <v>72</v>
      </c>
      <c r="Q11" s="61"/>
      <c r="R11" s="61"/>
      <c r="S11" s="61"/>
      <c r="T11" s="61"/>
      <c r="U11" s="60" t="s">
        <v>74</v>
      </c>
      <c r="V11" s="61"/>
      <c r="W11" s="61"/>
      <c r="X11" s="61"/>
      <c r="Y11" s="61"/>
      <c r="Z11" s="60" t="s">
        <v>72</v>
      </c>
      <c r="AA11" s="61"/>
      <c r="AB11" s="61"/>
      <c r="AC11" s="61"/>
      <c r="AD11" s="60" t="s">
        <v>81</v>
      </c>
      <c r="AE11" s="61"/>
      <c r="AF11" s="61"/>
      <c r="AG11" s="63"/>
      <c r="AH11" s="63"/>
      <c r="AI11" s="63"/>
      <c r="AJ11" s="63"/>
      <c r="AK11" s="62"/>
      <c r="AL11" s="63"/>
      <c r="AM11" s="63"/>
      <c r="AN11" s="63"/>
      <c r="AO11" s="63"/>
      <c r="AP11" s="63"/>
      <c r="AQ11" s="63"/>
      <c r="AR11" s="63"/>
      <c r="AS11" s="62"/>
      <c r="AT11" s="62"/>
      <c r="AU11" s="62"/>
      <c r="AV11" s="63"/>
      <c r="AW11" s="63"/>
      <c r="AX11" s="63"/>
      <c r="AY11" s="63"/>
      <c r="AZ11" s="63"/>
      <c r="BC11" s="65"/>
      <c r="BD11" s="66"/>
      <c r="BE11" s="67"/>
      <c r="BF11" s="67"/>
      <c r="BG11" s="68"/>
      <c r="BI11" s="40">
        <f ca="1" t="shared" si="1"/>
        <v>3</v>
      </c>
      <c r="BJ11" s="69" t="str">
        <f t="shared" si="2"/>
        <v>JOP Cyril</v>
      </c>
      <c r="BK11" s="69" t="str">
        <f t="shared" si="3"/>
        <v>M</v>
      </c>
      <c r="BL11" s="69">
        <f t="shared" si="4"/>
        <v>60</v>
      </c>
      <c r="BM11" s="69" t="str">
        <f t="shared" si="5"/>
        <v>U S C P M</v>
      </c>
      <c r="BN11" s="60"/>
      <c r="BO11" s="61"/>
      <c r="BP11" s="61"/>
      <c r="BQ11" s="61"/>
      <c r="BR11" s="61"/>
      <c r="BS11" s="61"/>
      <c r="BT11" s="61"/>
      <c r="BU11" s="61"/>
      <c r="BV11" s="60"/>
      <c r="BW11" s="61"/>
      <c r="BX11" s="61"/>
      <c r="BY11" s="61"/>
      <c r="BZ11" s="61"/>
      <c r="CA11" s="60"/>
      <c r="CB11" s="61"/>
      <c r="CC11" s="61"/>
      <c r="CD11" s="61"/>
      <c r="CE11" s="61"/>
      <c r="CF11" s="60"/>
      <c r="CG11" s="61"/>
      <c r="CH11" s="61"/>
      <c r="CI11" s="61"/>
      <c r="CJ11" s="60"/>
      <c r="CK11" s="61"/>
      <c r="CL11" s="61"/>
      <c r="CN11" s="65"/>
      <c r="CO11" s="66"/>
      <c r="CP11" s="67"/>
      <c r="CQ11" s="68"/>
    </row>
    <row r="12" spans="1:95" s="48" customFormat="1" ht="21" customHeight="1">
      <c r="A12" s="57" t="s">
        <v>68</v>
      </c>
      <c r="B12" s="57">
        <v>72</v>
      </c>
      <c r="C12" s="52">
        <f ca="1" t="shared" si="0"/>
        <v>4</v>
      </c>
      <c r="D12" s="58" t="s">
        <v>303</v>
      </c>
      <c r="E12" s="57" t="s">
        <v>70</v>
      </c>
      <c r="F12" s="57">
        <v>63</v>
      </c>
      <c r="G12" s="59" t="s">
        <v>71</v>
      </c>
      <c r="H12" s="61"/>
      <c r="I12" s="61"/>
      <c r="J12" s="60" t="s">
        <v>88</v>
      </c>
      <c r="K12" s="61"/>
      <c r="L12" s="61"/>
      <c r="M12" s="61"/>
      <c r="N12" s="60" t="s">
        <v>90</v>
      </c>
      <c r="O12" s="61"/>
      <c r="P12" s="61"/>
      <c r="Q12" s="61"/>
      <c r="R12" s="60"/>
      <c r="S12" s="61"/>
      <c r="T12" s="61"/>
      <c r="U12" s="61"/>
      <c r="V12" s="60"/>
      <c r="W12" s="61"/>
      <c r="X12" s="61"/>
      <c r="Y12" s="61"/>
      <c r="Z12" s="61"/>
      <c r="AA12" s="61"/>
      <c r="AB12" s="61"/>
      <c r="AC12" s="61"/>
      <c r="AD12" s="61"/>
      <c r="AE12" s="60"/>
      <c r="AF12" s="61"/>
      <c r="AG12" s="63"/>
      <c r="AH12" s="63"/>
      <c r="AI12" s="63"/>
      <c r="AJ12" s="63"/>
      <c r="AK12" s="63"/>
      <c r="AL12" s="62"/>
      <c r="AM12" s="62"/>
      <c r="AN12" s="62"/>
      <c r="AO12" s="63"/>
      <c r="AP12" s="63"/>
      <c r="AQ12" s="63"/>
      <c r="AR12" s="63"/>
      <c r="AS12" s="62"/>
      <c r="AT12" s="63"/>
      <c r="AU12" s="63"/>
      <c r="AV12" s="63"/>
      <c r="AW12" s="63"/>
      <c r="AX12" s="63"/>
      <c r="AY12" s="63"/>
      <c r="AZ12" s="63"/>
      <c r="BC12" s="65"/>
      <c r="BD12" s="66"/>
      <c r="BE12" s="67"/>
      <c r="BF12" s="67"/>
      <c r="BG12" s="68"/>
      <c r="BI12" s="40">
        <f ca="1" t="shared" si="1"/>
        <v>4</v>
      </c>
      <c r="BJ12" s="69" t="str">
        <f t="shared" si="2"/>
        <v>GAYET Paul</v>
      </c>
      <c r="BK12" s="69" t="str">
        <f t="shared" si="3"/>
        <v>M</v>
      </c>
      <c r="BL12" s="69">
        <f t="shared" si="4"/>
        <v>63</v>
      </c>
      <c r="BM12" s="69" t="str">
        <f t="shared" si="5"/>
        <v>SPORTS LOISIRS SECTION JUDO</v>
      </c>
      <c r="BN12" s="61"/>
      <c r="BO12" s="61"/>
      <c r="BP12" s="60"/>
      <c r="BQ12" s="61"/>
      <c r="BR12" s="61"/>
      <c r="BS12" s="61"/>
      <c r="BT12" s="60"/>
      <c r="BU12" s="61"/>
      <c r="BV12" s="61"/>
      <c r="BW12" s="61"/>
      <c r="BX12" s="60"/>
      <c r="BY12" s="61"/>
      <c r="BZ12" s="61"/>
      <c r="CA12" s="61"/>
      <c r="CB12" s="60"/>
      <c r="CC12" s="61"/>
      <c r="CD12" s="61"/>
      <c r="CE12" s="61"/>
      <c r="CF12" s="61"/>
      <c r="CG12" s="61"/>
      <c r="CH12" s="61"/>
      <c r="CI12" s="61"/>
      <c r="CJ12" s="61"/>
      <c r="CK12" s="60"/>
      <c r="CL12" s="61"/>
      <c r="CN12" s="65"/>
      <c r="CO12" s="66"/>
      <c r="CP12" s="67"/>
      <c r="CQ12" s="68"/>
    </row>
    <row r="13" spans="1:95" s="48" customFormat="1" ht="21" customHeight="1">
      <c r="A13" s="57" t="s">
        <v>85</v>
      </c>
      <c r="B13" s="57">
        <v>56</v>
      </c>
      <c r="C13" s="52">
        <f ca="1" t="shared" si="0"/>
        <v>5</v>
      </c>
      <c r="D13" s="58" t="s">
        <v>304</v>
      </c>
      <c r="E13" s="57" t="s">
        <v>70</v>
      </c>
      <c r="F13" s="57">
        <v>66</v>
      </c>
      <c r="G13" s="59" t="s">
        <v>305</v>
      </c>
      <c r="H13" s="61"/>
      <c r="I13" s="61"/>
      <c r="J13" s="61"/>
      <c r="K13" s="60" t="s">
        <v>88</v>
      </c>
      <c r="L13" s="61"/>
      <c r="M13" s="61"/>
      <c r="N13" s="61"/>
      <c r="O13" s="61"/>
      <c r="P13" s="60" t="s">
        <v>97</v>
      </c>
      <c r="Q13" s="61"/>
      <c r="R13" s="61"/>
      <c r="S13" s="61"/>
      <c r="T13" s="61"/>
      <c r="U13" s="61"/>
      <c r="V13" s="61"/>
      <c r="W13" s="60"/>
      <c r="X13" s="61"/>
      <c r="Y13" s="61"/>
      <c r="Z13" s="61"/>
      <c r="AA13" s="61"/>
      <c r="AB13" s="60"/>
      <c r="AC13" s="61"/>
      <c r="AD13" s="61"/>
      <c r="AE13" s="61"/>
      <c r="AF13" s="60"/>
      <c r="AG13" s="63"/>
      <c r="AH13" s="63"/>
      <c r="AI13" s="63"/>
      <c r="AJ13" s="63"/>
      <c r="AK13" s="63"/>
      <c r="AL13" s="62"/>
      <c r="AM13" s="63"/>
      <c r="AN13" s="63"/>
      <c r="AO13" s="62"/>
      <c r="AP13" s="62"/>
      <c r="AQ13" s="63"/>
      <c r="AR13" s="63"/>
      <c r="AS13" s="63"/>
      <c r="AT13" s="63"/>
      <c r="AU13" s="63"/>
      <c r="AV13" s="62"/>
      <c r="AW13" s="63"/>
      <c r="AX13" s="63"/>
      <c r="AY13" s="63"/>
      <c r="AZ13" s="63"/>
      <c r="BC13" s="65"/>
      <c r="BD13" s="67"/>
      <c r="BE13" s="67"/>
      <c r="BF13" s="67"/>
      <c r="BG13" s="68"/>
      <c r="BI13" s="40">
        <f ca="1" t="shared" si="1"/>
        <v>5</v>
      </c>
      <c r="BJ13" s="69" t="str">
        <f t="shared" si="2"/>
        <v>LECELLIER Pierre</v>
      </c>
      <c r="BK13" s="69" t="str">
        <f t="shared" si="3"/>
        <v>M</v>
      </c>
      <c r="BL13" s="69">
        <f t="shared" si="4"/>
        <v>66</v>
      </c>
      <c r="BM13" s="69" t="str">
        <f t="shared" si="5"/>
        <v>JUDO BRETAGNE SUD</v>
      </c>
      <c r="BN13" s="61"/>
      <c r="BO13" s="61"/>
      <c r="BP13" s="61"/>
      <c r="BQ13" s="60"/>
      <c r="BR13" s="61"/>
      <c r="BS13" s="61"/>
      <c r="BT13" s="61"/>
      <c r="BU13" s="61"/>
      <c r="BV13" s="60"/>
      <c r="BW13" s="61"/>
      <c r="BX13" s="61"/>
      <c r="BY13" s="61"/>
      <c r="BZ13" s="61"/>
      <c r="CA13" s="61"/>
      <c r="CB13" s="61"/>
      <c r="CC13" s="60"/>
      <c r="CD13" s="61"/>
      <c r="CE13" s="61"/>
      <c r="CF13" s="61"/>
      <c r="CG13" s="61"/>
      <c r="CH13" s="60"/>
      <c r="CI13" s="61"/>
      <c r="CJ13" s="61"/>
      <c r="CK13" s="61"/>
      <c r="CL13" s="60"/>
      <c r="CN13" s="65"/>
      <c r="CO13" s="67"/>
      <c r="CP13" s="67"/>
      <c r="CQ13" s="68"/>
    </row>
    <row r="14" spans="1:95" s="48" customFormat="1" ht="21" customHeight="1">
      <c r="A14" s="57" t="s">
        <v>68</v>
      </c>
      <c r="B14" s="57">
        <v>85</v>
      </c>
      <c r="C14" s="52">
        <f ca="1" t="shared" si="0"/>
        <v>6</v>
      </c>
      <c r="D14" s="58" t="s">
        <v>306</v>
      </c>
      <c r="E14" s="57" t="s">
        <v>70</v>
      </c>
      <c r="F14" s="57">
        <v>66</v>
      </c>
      <c r="G14" s="59" t="s">
        <v>307</v>
      </c>
      <c r="H14" s="61"/>
      <c r="I14" s="61"/>
      <c r="J14" s="61"/>
      <c r="K14" s="61"/>
      <c r="L14" s="61"/>
      <c r="M14" s="60" t="s">
        <v>88</v>
      </c>
      <c r="N14" s="61"/>
      <c r="O14" s="61"/>
      <c r="P14" s="61"/>
      <c r="Q14" s="60" t="s">
        <v>88</v>
      </c>
      <c r="R14" s="61"/>
      <c r="S14" s="60" t="s">
        <v>88</v>
      </c>
      <c r="T14" s="61"/>
      <c r="U14" s="61"/>
      <c r="V14" s="61"/>
      <c r="W14" s="61"/>
      <c r="X14" s="61"/>
      <c r="Y14" s="61"/>
      <c r="Z14" s="60" t="s">
        <v>88</v>
      </c>
      <c r="AA14" s="61"/>
      <c r="AB14" s="61"/>
      <c r="AC14" s="60"/>
      <c r="AD14" s="61"/>
      <c r="AE14" s="61"/>
      <c r="AF14" s="61"/>
      <c r="AG14" s="63"/>
      <c r="AH14" s="63"/>
      <c r="AI14" s="63"/>
      <c r="AJ14" s="63"/>
      <c r="AK14" s="63"/>
      <c r="AL14" s="63"/>
      <c r="AM14" s="62"/>
      <c r="AN14" s="63"/>
      <c r="AO14" s="62"/>
      <c r="AP14" s="63"/>
      <c r="AQ14" s="63"/>
      <c r="AR14" s="63"/>
      <c r="AS14" s="63"/>
      <c r="AT14" s="63"/>
      <c r="AU14" s="63"/>
      <c r="AV14" s="63"/>
      <c r="AW14" s="62" t="s">
        <v>75</v>
      </c>
      <c r="AX14" s="62"/>
      <c r="AY14" s="63"/>
      <c r="AZ14" s="63"/>
      <c r="BC14" s="65"/>
      <c r="BD14" s="67"/>
      <c r="BE14" s="67"/>
      <c r="BF14" s="67"/>
      <c r="BG14" s="68"/>
      <c r="BI14" s="40">
        <f ca="1" t="shared" si="1"/>
        <v>6</v>
      </c>
      <c r="BJ14" s="69" t="str">
        <f t="shared" si="2"/>
        <v>REZEAU Remi</v>
      </c>
      <c r="BK14" s="69" t="str">
        <f t="shared" si="3"/>
        <v>M</v>
      </c>
      <c r="BL14" s="69">
        <f t="shared" si="4"/>
        <v>66</v>
      </c>
      <c r="BM14" s="69" t="str">
        <f t="shared" si="5"/>
        <v>J.C.MOTHAIS AEP LA MOTHE ACHAR</v>
      </c>
      <c r="BN14" s="61"/>
      <c r="BO14" s="61"/>
      <c r="BP14" s="61"/>
      <c r="BQ14" s="61"/>
      <c r="BR14" s="61"/>
      <c r="BS14" s="60"/>
      <c r="BT14" s="61"/>
      <c r="BU14" s="61"/>
      <c r="BV14" s="61"/>
      <c r="BW14" s="60"/>
      <c r="BX14" s="61"/>
      <c r="BY14" s="60"/>
      <c r="BZ14" s="61"/>
      <c r="CA14" s="61"/>
      <c r="CB14" s="61"/>
      <c r="CC14" s="61"/>
      <c r="CD14" s="61"/>
      <c r="CE14" s="61"/>
      <c r="CF14" s="60"/>
      <c r="CG14" s="61"/>
      <c r="CH14" s="61"/>
      <c r="CI14" s="60"/>
      <c r="CJ14" s="61"/>
      <c r="CK14" s="61"/>
      <c r="CL14" s="61"/>
      <c r="CN14" s="65"/>
      <c r="CO14" s="67"/>
      <c r="CP14" s="67"/>
      <c r="CQ14" s="68"/>
    </row>
    <row r="15" spans="1:95" s="48" customFormat="1" ht="21" customHeight="1">
      <c r="A15" s="57" t="s">
        <v>68</v>
      </c>
      <c r="B15" s="57">
        <v>44</v>
      </c>
      <c r="C15" s="52">
        <f ca="1" t="shared" si="0"/>
        <v>7</v>
      </c>
      <c r="D15" s="58" t="s">
        <v>308</v>
      </c>
      <c r="E15" s="57" t="s">
        <v>70</v>
      </c>
      <c r="F15" s="57">
        <v>67</v>
      </c>
      <c r="G15" s="59" t="s">
        <v>277</v>
      </c>
      <c r="H15" s="61"/>
      <c r="I15" s="61"/>
      <c r="J15" s="61"/>
      <c r="K15" s="61"/>
      <c r="L15" s="60"/>
      <c r="M15" s="61"/>
      <c r="N15" s="61"/>
      <c r="O15" s="60" t="s">
        <v>90</v>
      </c>
      <c r="P15" s="61"/>
      <c r="Q15" s="61"/>
      <c r="R15" s="61"/>
      <c r="S15" s="61"/>
      <c r="T15" s="61"/>
      <c r="U15" s="60" t="s">
        <v>90</v>
      </c>
      <c r="V15" s="61"/>
      <c r="W15" s="61"/>
      <c r="X15" s="60" t="s">
        <v>90</v>
      </c>
      <c r="Y15" s="61"/>
      <c r="Z15" s="61"/>
      <c r="AA15" s="60" t="s">
        <v>88</v>
      </c>
      <c r="AB15" s="61"/>
      <c r="AC15" s="61"/>
      <c r="AD15" s="61"/>
      <c r="AE15" s="61"/>
      <c r="AF15" s="61"/>
      <c r="AG15" s="63"/>
      <c r="AH15" s="63"/>
      <c r="AI15" s="63"/>
      <c r="AJ15" s="63"/>
      <c r="AK15" s="63"/>
      <c r="AL15" s="63"/>
      <c r="AM15" s="63"/>
      <c r="AN15" s="62"/>
      <c r="AO15" s="63"/>
      <c r="AP15" s="62"/>
      <c r="AQ15" s="63"/>
      <c r="AR15" s="63"/>
      <c r="AS15" s="63"/>
      <c r="AT15" s="63"/>
      <c r="AU15" s="63"/>
      <c r="AV15" s="63"/>
      <c r="AW15" s="62" t="s">
        <v>75</v>
      </c>
      <c r="AX15" s="63"/>
      <c r="AY15" s="62"/>
      <c r="AZ15" s="63"/>
      <c r="BC15" s="65"/>
      <c r="BD15" s="67"/>
      <c r="BE15" s="67"/>
      <c r="BF15" s="67"/>
      <c r="BG15" s="68"/>
      <c r="BI15" s="40">
        <f ca="1" t="shared" si="1"/>
        <v>7</v>
      </c>
      <c r="BJ15" s="69" t="str">
        <f t="shared" si="2"/>
        <v>THOMAS Kilian</v>
      </c>
      <c r="BK15" s="69" t="str">
        <f t="shared" si="3"/>
        <v>M</v>
      </c>
      <c r="BL15" s="69">
        <f t="shared" si="4"/>
        <v>67</v>
      </c>
      <c r="BM15" s="69" t="str">
        <f t="shared" si="5"/>
        <v>GRANDCHAMP ARTS MARTIAUX</v>
      </c>
      <c r="BN15" s="61"/>
      <c r="BO15" s="61"/>
      <c r="BP15" s="61"/>
      <c r="BQ15" s="61"/>
      <c r="BR15" s="60"/>
      <c r="BS15" s="61"/>
      <c r="BT15" s="61"/>
      <c r="BU15" s="60"/>
      <c r="BV15" s="61"/>
      <c r="BW15" s="61"/>
      <c r="BX15" s="61"/>
      <c r="BY15" s="61"/>
      <c r="BZ15" s="61"/>
      <c r="CA15" s="60"/>
      <c r="CB15" s="61"/>
      <c r="CC15" s="61"/>
      <c r="CD15" s="60"/>
      <c r="CE15" s="61"/>
      <c r="CF15" s="61"/>
      <c r="CG15" s="60"/>
      <c r="CH15" s="61"/>
      <c r="CI15" s="61"/>
      <c r="CJ15" s="61"/>
      <c r="CK15" s="61"/>
      <c r="CL15" s="61"/>
      <c r="CN15" s="65"/>
      <c r="CO15" s="67"/>
      <c r="CP15" s="67"/>
      <c r="CQ15" s="68"/>
    </row>
    <row r="16" spans="1:95" s="48" customFormat="1" ht="21" customHeight="1">
      <c r="A16" s="57" t="s">
        <v>68</v>
      </c>
      <c r="B16" s="57">
        <v>85</v>
      </c>
      <c r="C16" s="52">
        <f ca="1" t="shared" si="0"/>
        <v>8</v>
      </c>
      <c r="D16" s="58" t="s">
        <v>309</v>
      </c>
      <c r="E16" s="57" t="s">
        <v>70</v>
      </c>
      <c r="F16" s="57">
        <v>68</v>
      </c>
      <c r="G16" s="59" t="s">
        <v>310</v>
      </c>
      <c r="H16" s="61"/>
      <c r="I16" s="60" t="s">
        <v>72</v>
      </c>
      <c r="J16" s="61"/>
      <c r="K16" s="61"/>
      <c r="L16" s="61"/>
      <c r="M16" s="61"/>
      <c r="N16" s="60" t="s">
        <v>72</v>
      </c>
      <c r="O16" s="61"/>
      <c r="P16" s="61"/>
      <c r="Q16" s="61"/>
      <c r="R16" s="61"/>
      <c r="S16" s="61"/>
      <c r="T16" s="60" t="s">
        <v>72</v>
      </c>
      <c r="U16" s="61"/>
      <c r="V16" s="61"/>
      <c r="W16" s="61"/>
      <c r="X16" s="61"/>
      <c r="Y16" s="60" t="s">
        <v>72</v>
      </c>
      <c r="Z16" s="61"/>
      <c r="AA16" s="61"/>
      <c r="AB16" s="61"/>
      <c r="AC16" s="61"/>
      <c r="AD16" s="60" t="s">
        <v>72</v>
      </c>
      <c r="AE16" s="61"/>
      <c r="AF16" s="61"/>
      <c r="AG16" s="63"/>
      <c r="AH16" s="62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2"/>
      <c r="AW16" s="63"/>
      <c r="AX16" s="62"/>
      <c r="AY16" s="62"/>
      <c r="AZ16" s="63"/>
      <c r="BC16" s="65"/>
      <c r="BD16" s="67"/>
      <c r="BE16" s="67"/>
      <c r="BF16" s="67"/>
      <c r="BG16" s="68"/>
      <c r="BI16" s="40">
        <f ca="1" t="shared" si="1"/>
        <v>8</v>
      </c>
      <c r="BJ16" s="69" t="str">
        <f t="shared" si="2"/>
        <v>CADEAU Alexis</v>
      </c>
      <c r="BK16" s="69" t="str">
        <f t="shared" si="3"/>
        <v>M</v>
      </c>
      <c r="BL16" s="69">
        <f t="shared" si="4"/>
        <v>68</v>
      </c>
      <c r="BM16" s="69" t="str">
        <f t="shared" si="5"/>
        <v>JUDO CLUB COMMEQUIERS</v>
      </c>
      <c r="BN16" s="61"/>
      <c r="BO16" s="60"/>
      <c r="BP16" s="61"/>
      <c r="BQ16" s="61"/>
      <c r="BR16" s="61"/>
      <c r="BS16" s="61"/>
      <c r="BT16" s="60"/>
      <c r="BU16" s="61"/>
      <c r="BV16" s="61"/>
      <c r="BW16" s="61"/>
      <c r="BX16" s="61"/>
      <c r="BY16" s="61"/>
      <c r="BZ16" s="60"/>
      <c r="CA16" s="61"/>
      <c r="CB16" s="61"/>
      <c r="CC16" s="61"/>
      <c r="CD16" s="61"/>
      <c r="CE16" s="60"/>
      <c r="CF16" s="61"/>
      <c r="CG16" s="61"/>
      <c r="CH16" s="61"/>
      <c r="CI16" s="61"/>
      <c r="CJ16" s="60"/>
      <c r="CK16" s="61"/>
      <c r="CL16" s="61"/>
      <c r="CN16" s="65"/>
      <c r="CO16" s="67"/>
      <c r="CP16" s="67"/>
      <c r="CQ16" s="68"/>
    </row>
    <row r="17" spans="1:95" s="48" customFormat="1" ht="21" customHeight="1">
      <c r="A17" s="57" t="s">
        <v>68</v>
      </c>
      <c r="B17" s="57">
        <v>49</v>
      </c>
      <c r="C17" s="52">
        <f ca="1" t="shared" si="0"/>
        <v>9</v>
      </c>
      <c r="D17" s="58" t="s">
        <v>311</v>
      </c>
      <c r="E17" s="57" t="s">
        <v>70</v>
      </c>
      <c r="F17" s="57">
        <v>69</v>
      </c>
      <c r="G17" s="59" t="s">
        <v>312</v>
      </c>
      <c r="H17" s="61"/>
      <c r="I17" s="61"/>
      <c r="J17" s="61"/>
      <c r="K17" s="60" t="s">
        <v>72</v>
      </c>
      <c r="L17" s="61"/>
      <c r="M17" s="61"/>
      <c r="N17" s="61"/>
      <c r="O17" s="61"/>
      <c r="P17" s="61"/>
      <c r="Q17" s="60" t="s">
        <v>72</v>
      </c>
      <c r="R17" s="61"/>
      <c r="S17" s="61"/>
      <c r="T17" s="60" t="s">
        <v>90</v>
      </c>
      <c r="U17" s="61"/>
      <c r="V17" s="61"/>
      <c r="W17" s="61"/>
      <c r="X17" s="60" t="s">
        <v>74</v>
      </c>
      <c r="Y17" s="61"/>
      <c r="Z17" s="61"/>
      <c r="AA17" s="61"/>
      <c r="AB17" s="61"/>
      <c r="AC17" s="61"/>
      <c r="AD17" s="61"/>
      <c r="AE17" s="60"/>
      <c r="AF17" s="61"/>
      <c r="AG17" s="63"/>
      <c r="AH17" s="63"/>
      <c r="AI17" s="62" t="s">
        <v>88</v>
      </c>
      <c r="AJ17" s="63"/>
      <c r="AK17" s="63"/>
      <c r="AL17" s="63"/>
      <c r="AM17" s="63"/>
      <c r="AN17" s="63"/>
      <c r="AO17" s="63"/>
      <c r="AP17" s="63"/>
      <c r="AQ17" s="62"/>
      <c r="AR17" s="63"/>
      <c r="AS17" s="63"/>
      <c r="AT17" s="62"/>
      <c r="AU17" s="63"/>
      <c r="AV17" s="63"/>
      <c r="AW17" s="63"/>
      <c r="AX17" s="63"/>
      <c r="AY17" s="63"/>
      <c r="AZ17" s="62"/>
      <c r="BC17" s="65"/>
      <c r="BD17" s="67"/>
      <c r="BE17" s="67"/>
      <c r="BF17" s="67"/>
      <c r="BG17" s="68"/>
      <c r="BI17" s="40">
        <f ca="1" t="shared" si="1"/>
        <v>9</v>
      </c>
      <c r="BJ17" s="69" t="str">
        <f t="shared" si="2"/>
        <v>BER Xavier</v>
      </c>
      <c r="BK17" s="69" t="str">
        <f t="shared" si="3"/>
        <v>M</v>
      </c>
      <c r="BL17" s="69">
        <f t="shared" si="4"/>
        <v>69</v>
      </c>
      <c r="BM17" s="69" t="str">
        <f t="shared" si="5"/>
        <v>JUDO CLUB ANGERS LA ROSERAIE</v>
      </c>
      <c r="BN17" s="61"/>
      <c r="BO17" s="61"/>
      <c r="BP17" s="61"/>
      <c r="BQ17" s="60"/>
      <c r="BR17" s="61"/>
      <c r="BS17" s="61"/>
      <c r="BT17" s="61"/>
      <c r="BU17" s="61"/>
      <c r="BV17" s="61"/>
      <c r="BW17" s="60"/>
      <c r="BX17" s="61"/>
      <c r="BY17" s="61"/>
      <c r="BZ17" s="60"/>
      <c r="CA17" s="61"/>
      <c r="CB17" s="61"/>
      <c r="CC17" s="61"/>
      <c r="CD17" s="60"/>
      <c r="CE17" s="61"/>
      <c r="CF17" s="61"/>
      <c r="CG17" s="61"/>
      <c r="CH17" s="61"/>
      <c r="CI17" s="61"/>
      <c r="CJ17" s="61"/>
      <c r="CK17" s="60"/>
      <c r="CL17" s="61"/>
      <c r="CN17" s="65"/>
      <c r="CO17" s="67"/>
      <c r="CP17" s="67"/>
      <c r="CQ17" s="68"/>
    </row>
    <row r="18" spans="1:95" s="48" customFormat="1" ht="21" customHeight="1" thickBot="1">
      <c r="A18" s="57" t="s">
        <v>85</v>
      </c>
      <c r="B18" s="57">
        <v>35</v>
      </c>
      <c r="C18" s="52">
        <f ca="1" t="shared" si="0"/>
        <v>10</v>
      </c>
      <c r="D18" s="58" t="s">
        <v>313</v>
      </c>
      <c r="E18" s="57" t="s">
        <v>70</v>
      </c>
      <c r="F18" s="57">
        <v>69</v>
      </c>
      <c r="G18" s="59" t="s">
        <v>314</v>
      </c>
      <c r="H18" s="61"/>
      <c r="I18" s="60" t="s">
        <v>132</v>
      </c>
      <c r="J18" s="61"/>
      <c r="K18" s="61"/>
      <c r="L18" s="60"/>
      <c r="M18" s="61"/>
      <c r="N18" s="61"/>
      <c r="O18" s="61"/>
      <c r="P18" s="61"/>
      <c r="Q18" s="61"/>
      <c r="R18" s="61"/>
      <c r="S18" s="61"/>
      <c r="T18" s="61"/>
      <c r="U18" s="61"/>
      <c r="V18" s="60"/>
      <c r="W18" s="61"/>
      <c r="X18" s="61"/>
      <c r="Y18" s="61"/>
      <c r="Z18" s="61"/>
      <c r="AA18" s="61"/>
      <c r="AB18" s="61"/>
      <c r="AC18" s="60"/>
      <c r="AD18" s="61"/>
      <c r="AE18" s="61"/>
      <c r="AF18" s="60"/>
      <c r="AG18" s="63"/>
      <c r="AH18" s="63"/>
      <c r="AI18" s="63"/>
      <c r="AJ18" s="62"/>
      <c r="AK18" s="63"/>
      <c r="AL18" s="63"/>
      <c r="AM18" s="63"/>
      <c r="AN18" s="63"/>
      <c r="AO18" s="63"/>
      <c r="AP18" s="63"/>
      <c r="AQ18" s="63"/>
      <c r="AR18" s="62"/>
      <c r="AS18" s="63"/>
      <c r="AT18" s="63"/>
      <c r="AU18" s="62"/>
      <c r="AV18" s="63"/>
      <c r="AW18" s="63"/>
      <c r="AX18" s="63"/>
      <c r="AY18" s="63"/>
      <c r="AZ18" s="62"/>
      <c r="BC18" s="70"/>
      <c r="BD18" s="71"/>
      <c r="BE18" s="71"/>
      <c r="BF18" s="71"/>
      <c r="BG18" s="72"/>
      <c r="BI18" s="40">
        <f ca="1" t="shared" si="1"/>
        <v>10</v>
      </c>
      <c r="BJ18" s="69" t="str">
        <f t="shared" si="2"/>
        <v>PIAU Matthieu</v>
      </c>
      <c r="BK18" s="69" t="str">
        <f t="shared" si="3"/>
        <v>M</v>
      </c>
      <c r="BL18" s="69">
        <f t="shared" si="4"/>
        <v>69</v>
      </c>
      <c r="BM18" s="69" t="str">
        <f t="shared" si="5"/>
        <v>JUDO CLUB BRUZOIS</v>
      </c>
      <c r="BN18" s="61"/>
      <c r="BO18" s="60"/>
      <c r="BP18" s="61"/>
      <c r="BQ18" s="61"/>
      <c r="BR18" s="60"/>
      <c r="BS18" s="61"/>
      <c r="BT18" s="61"/>
      <c r="BU18" s="61"/>
      <c r="BV18" s="61"/>
      <c r="BW18" s="61"/>
      <c r="BX18" s="61"/>
      <c r="BY18" s="61"/>
      <c r="BZ18" s="61"/>
      <c r="CA18" s="61"/>
      <c r="CB18" s="60"/>
      <c r="CC18" s="61"/>
      <c r="CD18" s="61"/>
      <c r="CE18" s="61"/>
      <c r="CF18" s="61"/>
      <c r="CG18" s="61"/>
      <c r="CH18" s="61"/>
      <c r="CI18" s="60"/>
      <c r="CJ18" s="61"/>
      <c r="CK18" s="61"/>
      <c r="CL18" s="60"/>
      <c r="CN18" s="70"/>
      <c r="CO18" s="71"/>
      <c r="CP18" s="71"/>
      <c r="CQ18" s="72"/>
    </row>
    <row r="19" spans="1:90" s="48" customFormat="1" ht="24.75" customHeight="1" thickBot="1">
      <c r="A19" s="64"/>
      <c r="B19" s="64"/>
      <c r="C19" s="73"/>
      <c r="D19" s="74"/>
      <c r="E19" s="74"/>
      <c r="F19" s="74"/>
      <c r="G19" s="74"/>
      <c r="H19" s="64"/>
      <c r="I19" s="64"/>
      <c r="J19" s="64"/>
      <c r="K19" s="64"/>
      <c r="L19" s="64"/>
      <c r="M19" s="75" t="s">
        <v>103</v>
      </c>
      <c r="N19" s="75"/>
      <c r="O19" s="75"/>
      <c r="P19" s="75"/>
      <c r="Q19" s="76"/>
      <c r="R19" s="64"/>
      <c r="S19" s="64"/>
      <c r="T19" s="64"/>
      <c r="U19" s="64"/>
      <c r="V19" s="64"/>
      <c r="Y19" s="77"/>
      <c r="Z19" s="77"/>
      <c r="AA19" s="77"/>
      <c r="AB19" s="77"/>
      <c r="AC19" s="77"/>
      <c r="AD19" s="77"/>
      <c r="AE19" s="77"/>
      <c r="AF19" s="77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I19" s="73"/>
      <c r="BJ19" s="74"/>
      <c r="BK19" s="74"/>
      <c r="BL19" s="74"/>
      <c r="BM19" s="74"/>
      <c r="BN19" s="64"/>
      <c r="BO19" s="64"/>
      <c r="BP19" s="64"/>
      <c r="BQ19" s="64"/>
      <c r="BR19" s="64"/>
      <c r="BS19" s="78" t="s">
        <v>103</v>
      </c>
      <c r="BT19" s="78"/>
      <c r="BU19" s="78"/>
      <c r="BV19" s="78"/>
      <c r="BW19" s="78" t="s">
        <v>104</v>
      </c>
      <c r="BX19" s="78"/>
      <c r="BY19" s="78"/>
      <c r="BZ19" s="78"/>
      <c r="CA19" s="64"/>
      <c r="CB19" s="64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1:95" s="48" customFormat="1" ht="24" customHeight="1" thickBot="1">
      <c r="A20" s="40" t="s">
        <v>14</v>
      </c>
      <c r="B20" s="40" t="s">
        <v>15</v>
      </c>
      <c r="C20" s="41" t="s">
        <v>16</v>
      </c>
      <c r="D20" s="79" t="s">
        <v>17</v>
      </c>
      <c r="E20" s="79" t="s">
        <v>18</v>
      </c>
      <c r="F20" s="50" t="s">
        <v>105</v>
      </c>
      <c r="G20" s="80" t="s">
        <v>20</v>
      </c>
      <c r="H20" s="81" t="s">
        <v>106</v>
      </c>
      <c r="I20" s="82" t="s">
        <v>107</v>
      </c>
      <c r="J20" s="82" t="s">
        <v>108</v>
      </c>
      <c r="K20" s="82" t="s">
        <v>109</v>
      </c>
      <c r="L20" s="83" t="s">
        <v>110</v>
      </c>
      <c r="M20" s="84" t="s">
        <v>111</v>
      </c>
      <c r="N20" s="85" t="s">
        <v>112</v>
      </c>
      <c r="O20" s="85" t="s">
        <v>113</v>
      </c>
      <c r="P20" s="86" t="s">
        <v>114</v>
      </c>
      <c r="Q20" s="87" t="s">
        <v>115</v>
      </c>
      <c r="R20" s="88"/>
      <c r="S20" s="89" t="s">
        <v>116</v>
      </c>
      <c r="T20" s="90" t="s">
        <v>117</v>
      </c>
      <c r="U20" s="91"/>
      <c r="V20" s="3"/>
      <c r="W20" s="92" t="s">
        <v>118</v>
      </c>
      <c r="X20" s="93"/>
      <c r="Y20" s="93"/>
      <c r="Z20" s="93"/>
      <c r="AA20" s="94"/>
      <c r="AB20" s="95"/>
      <c r="AC20" s="95"/>
      <c r="AD20" s="95"/>
      <c r="AE20" s="95"/>
      <c r="AF20" s="95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BC20" s="32" t="s">
        <v>119</v>
      </c>
      <c r="BD20" s="33" t="s">
        <v>120</v>
      </c>
      <c r="BE20" s="33" t="s">
        <v>121</v>
      </c>
      <c r="BF20" s="33" t="s">
        <v>122</v>
      </c>
      <c r="BG20" s="34" t="s">
        <v>123</v>
      </c>
      <c r="BI20" s="41" t="s">
        <v>16</v>
      </c>
      <c r="BJ20" s="79" t="s">
        <v>17</v>
      </c>
      <c r="BK20" s="79" t="s">
        <v>18</v>
      </c>
      <c r="BL20" s="50" t="s">
        <v>105</v>
      </c>
      <c r="BM20" s="80" t="s">
        <v>20</v>
      </c>
      <c r="BN20" s="81" t="s">
        <v>106</v>
      </c>
      <c r="BO20" s="82" t="s">
        <v>107</v>
      </c>
      <c r="BP20" s="82" t="s">
        <v>108</v>
      </c>
      <c r="BQ20" s="82" t="s">
        <v>109</v>
      </c>
      <c r="BR20" s="83" t="s">
        <v>110</v>
      </c>
      <c r="BS20" s="84" t="s">
        <v>111</v>
      </c>
      <c r="BT20" s="85" t="s">
        <v>112</v>
      </c>
      <c r="BU20" s="85" t="s">
        <v>113</v>
      </c>
      <c r="BV20" s="86" t="s">
        <v>114</v>
      </c>
      <c r="BW20" s="81" t="s">
        <v>119</v>
      </c>
      <c r="BX20" s="82" t="s">
        <v>120</v>
      </c>
      <c r="BY20" s="82" t="s">
        <v>121</v>
      </c>
      <c r="BZ20" s="83" t="s">
        <v>122</v>
      </c>
      <c r="CA20" s="87" t="s">
        <v>115</v>
      </c>
      <c r="CB20" s="88"/>
      <c r="CC20" s="89" t="s">
        <v>116</v>
      </c>
      <c r="CD20" s="90" t="s">
        <v>117</v>
      </c>
      <c r="CE20" s="91"/>
      <c r="CF20" s="3"/>
      <c r="CG20" s="92" t="s">
        <v>118</v>
      </c>
      <c r="CH20" s="93"/>
      <c r="CI20" s="93"/>
      <c r="CJ20" s="93"/>
      <c r="CK20" s="94"/>
      <c r="CL20" s="97"/>
      <c r="CM20" s="98"/>
      <c r="CN20" s="99"/>
      <c r="CO20" s="33"/>
      <c r="CP20" s="33"/>
      <c r="CQ20" s="34"/>
    </row>
    <row r="21" spans="1:95" s="48" customFormat="1" ht="21" customHeight="1">
      <c r="A21" s="57" t="str">
        <f aca="true" ca="1" t="shared" si="6" ref="A21:B30">OFFSET(A21,-12,0)</f>
        <v>PDL</v>
      </c>
      <c r="B21" s="57">
        <f ca="1" t="shared" si="6"/>
        <v>85</v>
      </c>
      <c r="C21" s="40">
        <v>1</v>
      </c>
      <c r="D21" s="100" t="str">
        <f aca="true" ca="1" t="shared" si="7" ref="D21:E30">OFFSET(D21,-12,0)</f>
        <v>ARNAUD Francois</v>
      </c>
      <c r="E21" s="57" t="str">
        <f ca="1" t="shared" si="7"/>
        <v>M</v>
      </c>
      <c r="F21" s="57">
        <v>74</v>
      </c>
      <c r="G21" s="101" t="str">
        <f aca="true" ca="1" t="shared" si="8" ref="G21:G30">OFFSET(G21,-12,0)</f>
        <v>JUDO 85</v>
      </c>
      <c r="H21" s="102">
        <v>0</v>
      </c>
      <c r="I21" s="103">
        <v>0</v>
      </c>
      <c r="J21" s="103">
        <v>0</v>
      </c>
      <c r="K21" s="103" t="str">
        <f>IF(M21&lt;&gt;"","-","")</f>
        <v>-</v>
      </c>
      <c r="L21" s="104" t="str">
        <f>IF(M21&lt;&gt;"","-","")</f>
        <v>-</v>
      </c>
      <c r="M21" s="105">
        <v>0</v>
      </c>
      <c r="N21" s="106">
        <v>0</v>
      </c>
      <c r="O21" s="106"/>
      <c r="P21" s="107"/>
      <c r="Q21" s="108">
        <f aca="true" t="shared" si="9" ref="Q21:Q30">SUM(H21:P21,BC21:BG21)</f>
        <v>0</v>
      </c>
      <c r="R21" s="109"/>
      <c r="S21" s="110"/>
      <c r="T21" s="90">
        <f aca="true" ca="1" t="shared" si="10" ref="T21:T30">SUM(OFFSET(T21,0,-14),OFFSET(T21,0,-3))</f>
        <v>74</v>
      </c>
      <c r="U21" s="91"/>
      <c r="V21" s="3"/>
      <c r="W21" s="258" t="s">
        <v>46</v>
      </c>
      <c r="X21" s="112" t="s">
        <v>47</v>
      </c>
      <c r="Y21" s="255" t="s">
        <v>48</v>
      </c>
      <c r="Z21" s="112" t="s">
        <v>49</v>
      </c>
      <c r="AA21" s="166" t="s">
        <v>50</v>
      </c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BC21" s="65"/>
      <c r="BD21" s="66"/>
      <c r="BE21" s="67"/>
      <c r="BF21" s="67"/>
      <c r="BG21" s="68"/>
      <c r="BI21" s="40">
        <v>1</v>
      </c>
      <c r="BJ21" s="57" t="str">
        <f aca="true" t="shared" si="11" ref="BJ21:BJ30">D21</f>
        <v>ARNAUD Francois</v>
      </c>
      <c r="BK21" s="57" t="str">
        <f aca="true" t="shared" si="12" ref="BK21:BK30">E21</f>
        <v>M</v>
      </c>
      <c r="BL21" s="57">
        <f aca="true" t="shared" si="13" ref="BL21:BL30">F21</f>
        <v>74</v>
      </c>
      <c r="BM21" s="57" t="str">
        <f aca="true" t="shared" si="14" ref="BM21:BM30">G21</f>
        <v>JUDO 85</v>
      </c>
      <c r="BN21" s="102"/>
      <c r="BO21" s="103"/>
      <c r="BP21" s="103"/>
      <c r="BQ21" s="103"/>
      <c r="BR21" s="104"/>
      <c r="BS21" s="105"/>
      <c r="BT21" s="106"/>
      <c r="BU21" s="106"/>
      <c r="BV21" s="107"/>
      <c r="BW21" s="102"/>
      <c r="BX21" s="103"/>
      <c r="BY21" s="103"/>
      <c r="BZ21" s="104"/>
      <c r="CA21" s="114"/>
      <c r="CB21" s="115"/>
      <c r="CC21" s="110"/>
      <c r="CD21" s="90"/>
      <c r="CE21" s="91"/>
      <c r="CF21" s="3"/>
      <c r="CG21" s="37" t="s">
        <v>46</v>
      </c>
      <c r="CH21" s="38" t="s">
        <v>47</v>
      </c>
      <c r="CI21" s="38" t="s">
        <v>48</v>
      </c>
      <c r="CJ21" s="38" t="s">
        <v>49</v>
      </c>
      <c r="CK21" s="39" t="s">
        <v>50</v>
      </c>
      <c r="CL21" s="96"/>
      <c r="CM21" s="116"/>
      <c r="CN21" s="117"/>
      <c r="CO21" s="118"/>
      <c r="CP21" s="118"/>
      <c r="CQ21" s="119"/>
    </row>
    <row r="22" spans="1:95" s="48" customFormat="1" ht="21" customHeight="1">
      <c r="A22" s="57" t="str">
        <f ca="1" t="shared" si="6"/>
        <v>PDL</v>
      </c>
      <c r="B22" s="57">
        <f ca="1" t="shared" si="6"/>
        <v>49</v>
      </c>
      <c r="C22" s="40">
        <v>2</v>
      </c>
      <c r="D22" s="100" t="str">
        <f ca="1" t="shared" si="7"/>
        <v>ONILLON Sebastien</v>
      </c>
      <c r="E22" s="57" t="str">
        <f ca="1" t="shared" si="7"/>
        <v>M</v>
      </c>
      <c r="F22" s="57">
        <v>10</v>
      </c>
      <c r="G22" s="101" t="str">
        <f ca="1" t="shared" si="8"/>
        <v>BUDOKAN ANGERS JUDO</v>
      </c>
      <c r="H22" s="120">
        <v>0</v>
      </c>
      <c r="I22" s="121">
        <v>0</v>
      </c>
      <c r="J22" s="121">
        <v>0</v>
      </c>
      <c r="K22" s="121">
        <v>10</v>
      </c>
      <c r="L22" s="122" t="str">
        <f>IF(M22&lt;&gt;"","-","")</f>
        <v>-</v>
      </c>
      <c r="M22" s="123">
        <v>10</v>
      </c>
      <c r="N22" s="124"/>
      <c r="O22" s="124"/>
      <c r="P22" s="125"/>
      <c r="Q22" s="126">
        <f t="shared" si="9"/>
        <v>20</v>
      </c>
      <c r="R22" s="127"/>
      <c r="S22" s="110"/>
      <c r="T22" s="90">
        <f ca="1" t="shared" si="10"/>
        <v>30</v>
      </c>
      <c r="U22" s="91"/>
      <c r="V22" s="3"/>
      <c r="W22" s="128" t="s">
        <v>51</v>
      </c>
      <c r="X22" s="43" t="s">
        <v>52</v>
      </c>
      <c r="Y22" s="43" t="s">
        <v>53</v>
      </c>
      <c r="Z22" s="43" t="s">
        <v>54</v>
      </c>
      <c r="AA22" s="129" t="s">
        <v>55</v>
      </c>
      <c r="AB22" s="96"/>
      <c r="AC22" s="96"/>
      <c r="AD22" s="96"/>
      <c r="AE22" s="96"/>
      <c r="AF22" s="96"/>
      <c r="AG22" s="96"/>
      <c r="AH22" s="96"/>
      <c r="AI22" s="96"/>
      <c r="AJ22" s="130"/>
      <c r="AK22" s="130"/>
      <c r="AL22" s="130"/>
      <c r="AM22" s="130"/>
      <c r="AN22" s="130"/>
      <c r="AO22" s="130"/>
      <c r="AP22" s="130"/>
      <c r="BC22" s="65"/>
      <c r="BD22" s="66"/>
      <c r="BE22" s="67"/>
      <c r="BF22" s="67"/>
      <c r="BG22" s="68"/>
      <c r="BI22" s="40">
        <v>2</v>
      </c>
      <c r="BJ22" s="57" t="str">
        <f t="shared" si="11"/>
        <v>ONILLON Sebastien</v>
      </c>
      <c r="BK22" s="57" t="str">
        <f t="shared" si="12"/>
        <v>M</v>
      </c>
      <c r="BL22" s="57">
        <f t="shared" si="13"/>
        <v>10</v>
      </c>
      <c r="BM22" s="57" t="str">
        <f t="shared" si="14"/>
        <v>BUDOKAN ANGERS JUDO</v>
      </c>
      <c r="BN22" s="120"/>
      <c r="BO22" s="121"/>
      <c r="BP22" s="121"/>
      <c r="BQ22" s="121"/>
      <c r="BR22" s="122"/>
      <c r="BS22" s="123"/>
      <c r="BT22" s="124"/>
      <c r="BU22" s="124"/>
      <c r="BV22" s="125"/>
      <c r="BW22" s="120"/>
      <c r="BX22" s="121"/>
      <c r="BY22" s="121"/>
      <c r="BZ22" s="122"/>
      <c r="CA22" s="131"/>
      <c r="CB22" s="132"/>
      <c r="CC22" s="110"/>
      <c r="CD22" s="90"/>
      <c r="CE22" s="91"/>
      <c r="CF22" s="3"/>
      <c r="CG22" s="53" t="s">
        <v>51</v>
      </c>
      <c r="CH22" s="52" t="s">
        <v>52</v>
      </c>
      <c r="CI22" s="52" t="s">
        <v>53</v>
      </c>
      <c r="CJ22" s="52" t="s">
        <v>54</v>
      </c>
      <c r="CK22" s="54" t="s">
        <v>55</v>
      </c>
      <c r="CL22" s="96"/>
      <c r="CM22" s="116"/>
      <c r="CN22" s="117"/>
      <c r="CO22" s="118"/>
      <c r="CP22" s="118"/>
      <c r="CQ22" s="119"/>
    </row>
    <row r="23" spans="1:95" s="48" customFormat="1" ht="21" customHeight="1">
      <c r="A23" s="57" t="str">
        <f ca="1" t="shared" si="6"/>
        <v>PDL</v>
      </c>
      <c r="B23" s="57">
        <f ca="1" t="shared" si="6"/>
        <v>53</v>
      </c>
      <c r="C23" s="40">
        <v>3</v>
      </c>
      <c r="D23" s="100" t="str">
        <f ca="1" t="shared" si="7"/>
        <v>JOP Cyril</v>
      </c>
      <c r="E23" s="57" t="str">
        <f ca="1" t="shared" si="7"/>
        <v>M</v>
      </c>
      <c r="F23" s="57">
        <v>20</v>
      </c>
      <c r="G23" s="101" t="str">
        <f ca="1" t="shared" si="8"/>
        <v>U S C P M</v>
      </c>
      <c r="H23" s="120">
        <v>10</v>
      </c>
      <c r="I23" s="121">
        <v>0</v>
      </c>
      <c r="J23" s="121">
        <v>0</v>
      </c>
      <c r="K23" s="121">
        <v>0</v>
      </c>
      <c r="L23" s="122">
        <v>0</v>
      </c>
      <c r="M23" s="123"/>
      <c r="N23" s="124"/>
      <c r="O23" s="124"/>
      <c r="P23" s="125"/>
      <c r="Q23" s="126">
        <f t="shared" si="9"/>
        <v>10</v>
      </c>
      <c r="R23" s="127"/>
      <c r="S23" s="110"/>
      <c r="T23" s="236">
        <f ca="1" t="shared" si="10"/>
        <v>30</v>
      </c>
      <c r="U23" s="91"/>
      <c r="V23" s="3"/>
      <c r="W23" s="128" t="s">
        <v>56</v>
      </c>
      <c r="X23" s="43" t="s">
        <v>57</v>
      </c>
      <c r="Y23" s="43" t="s">
        <v>58</v>
      </c>
      <c r="Z23" s="43" t="s">
        <v>59</v>
      </c>
      <c r="AA23" s="129" t="s">
        <v>60</v>
      </c>
      <c r="AG23" s="96"/>
      <c r="BC23" s="65"/>
      <c r="BD23" s="66"/>
      <c r="BE23" s="67"/>
      <c r="BF23" s="67"/>
      <c r="BG23" s="68"/>
      <c r="BI23" s="40">
        <v>3</v>
      </c>
      <c r="BJ23" s="57" t="str">
        <f t="shared" si="11"/>
        <v>JOP Cyril</v>
      </c>
      <c r="BK23" s="57" t="str">
        <f t="shared" si="12"/>
        <v>M</v>
      </c>
      <c r="BL23" s="57">
        <f t="shared" si="13"/>
        <v>20</v>
      </c>
      <c r="BM23" s="57" t="str">
        <f t="shared" si="14"/>
        <v>U S C P M</v>
      </c>
      <c r="BN23" s="120"/>
      <c r="BO23" s="121"/>
      <c r="BP23" s="121"/>
      <c r="BQ23" s="121"/>
      <c r="BR23" s="122"/>
      <c r="BS23" s="123"/>
      <c r="BT23" s="124"/>
      <c r="BU23" s="124"/>
      <c r="BV23" s="125"/>
      <c r="BW23" s="120"/>
      <c r="BX23" s="121"/>
      <c r="BY23" s="121"/>
      <c r="BZ23" s="122"/>
      <c r="CA23" s="131"/>
      <c r="CB23" s="132"/>
      <c r="CC23" s="110"/>
      <c r="CD23" s="90"/>
      <c r="CE23" s="91"/>
      <c r="CF23" s="3"/>
      <c r="CG23" s="53" t="s">
        <v>56</v>
      </c>
      <c r="CH23" s="52" t="s">
        <v>57</v>
      </c>
      <c r="CI23" s="52" t="s">
        <v>58</v>
      </c>
      <c r="CJ23" s="52" t="s">
        <v>59</v>
      </c>
      <c r="CK23" s="54" t="s">
        <v>60</v>
      </c>
      <c r="CL23" s="96"/>
      <c r="CM23" s="116"/>
      <c r="CN23" s="117"/>
      <c r="CO23" s="118"/>
      <c r="CP23" s="118"/>
      <c r="CQ23" s="119"/>
    </row>
    <row r="24" spans="1:95" s="48" customFormat="1" ht="21" customHeight="1" thickBot="1">
      <c r="A24" s="57" t="str">
        <f ca="1" t="shared" si="6"/>
        <v>PDL</v>
      </c>
      <c r="B24" s="57">
        <f ca="1" t="shared" si="6"/>
        <v>72</v>
      </c>
      <c r="C24" s="40">
        <v>4</v>
      </c>
      <c r="D24" s="100" t="str">
        <f ca="1" t="shared" si="7"/>
        <v>GAYET Paul</v>
      </c>
      <c r="E24" s="57" t="str">
        <f ca="1" t="shared" si="7"/>
        <v>M</v>
      </c>
      <c r="F24" s="57">
        <v>90</v>
      </c>
      <c r="G24" s="101" t="str">
        <f ca="1" t="shared" si="8"/>
        <v>SPORTS LOISIRS SECTION JUDO</v>
      </c>
      <c r="H24" s="120">
        <v>10</v>
      </c>
      <c r="I24" s="121">
        <v>10</v>
      </c>
      <c r="J24" s="121" t="str">
        <f>IF(M24&lt;&gt;"","-","")</f>
        <v>-</v>
      </c>
      <c r="K24" s="121" t="str">
        <f>IF(M24&lt;&gt;"","-","")</f>
        <v>-</v>
      </c>
      <c r="L24" s="122" t="str">
        <f>IF(M24&lt;&gt;"","-","")</f>
        <v>-</v>
      </c>
      <c r="M24" s="123" t="s">
        <v>124</v>
      </c>
      <c r="N24" s="124"/>
      <c r="O24" s="124"/>
      <c r="P24" s="125"/>
      <c r="Q24" s="126">
        <f t="shared" si="9"/>
        <v>20</v>
      </c>
      <c r="R24" s="127"/>
      <c r="S24" s="110"/>
      <c r="T24" s="142">
        <f ca="1" t="shared" si="10"/>
        <v>110</v>
      </c>
      <c r="U24" s="91"/>
      <c r="V24" s="3"/>
      <c r="W24" s="135" t="s">
        <v>61</v>
      </c>
      <c r="X24" s="288" t="s">
        <v>62</v>
      </c>
      <c r="Y24" s="136" t="s">
        <v>63</v>
      </c>
      <c r="Z24" s="136" t="s">
        <v>64</v>
      </c>
      <c r="AA24" s="137" t="s">
        <v>65</v>
      </c>
      <c r="AG24" s="96"/>
      <c r="BC24" s="65"/>
      <c r="BD24" s="66"/>
      <c r="BE24" s="67"/>
      <c r="BF24" s="67"/>
      <c r="BG24" s="68"/>
      <c r="BI24" s="40">
        <v>4</v>
      </c>
      <c r="BJ24" s="57" t="str">
        <f t="shared" si="11"/>
        <v>GAYET Paul</v>
      </c>
      <c r="BK24" s="57" t="str">
        <f t="shared" si="12"/>
        <v>M</v>
      </c>
      <c r="BL24" s="57">
        <f t="shared" si="13"/>
        <v>90</v>
      </c>
      <c r="BM24" s="57" t="str">
        <f t="shared" si="14"/>
        <v>SPORTS LOISIRS SECTION JUDO</v>
      </c>
      <c r="BN24" s="120"/>
      <c r="BO24" s="121"/>
      <c r="BP24" s="121"/>
      <c r="BQ24" s="121"/>
      <c r="BR24" s="122"/>
      <c r="BS24" s="123"/>
      <c r="BT24" s="124"/>
      <c r="BU24" s="124"/>
      <c r="BV24" s="125"/>
      <c r="BW24" s="120"/>
      <c r="BX24" s="121"/>
      <c r="BY24" s="121"/>
      <c r="BZ24" s="122"/>
      <c r="CA24" s="131"/>
      <c r="CB24" s="132"/>
      <c r="CC24" s="110"/>
      <c r="CD24" s="90"/>
      <c r="CE24" s="91"/>
      <c r="CF24" s="3"/>
      <c r="CG24" s="138" t="s">
        <v>61</v>
      </c>
      <c r="CH24" s="139" t="s">
        <v>62</v>
      </c>
      <c r="CI24" s="139" t="s">
        <v>63</v>
      </c>
      <c r="CJ24" s="139" t="s">
        <v>64</v>
      </c>
      <c r="CK24" s="140" t="s">
        <v>65</v>
      </c>
      <c r="CL24" s="96"/>
      <c r="CM24" s="116"/>
      <c r="CN24" s="117"/>
      <c r="CO24" s="118"/>
      <c r="CP24" s="118"/>
      <c r="CQ24" s="119"/>
    </row>
    <row r="25" spans="1:95" s="48" customFormat="1" ht="21" customHeight="1">
      <c r="A25" s="57" t="str">
        <f ca="1" t="shared" si="6"/>
        <v>BRE</v>
      </c>
      <c r="B25" s="57">
        <f ca="1" t="shared" si="6"/>
        <v>56</v>
      </c>
      <c r="C25" s="40">
        <v>5</v>
      </c>
      <c r="D25" s="100" t="str">
        <f ca="1" t="shared" si="7"/>
        <v>LECELLIER Pierre</v>
      </c>
      <c r="E25" s="57" t="str">
        <f ca="1" t="shared" si="7"/>
        <v>M</v>
      </c>
      <c r="F25" s="57">
        <v>84</v>
      </c>
      <c r="G25" s="101" t="str">
        <f ca="1" t="shared" si="8"/>
        <v>JUDO BRETAGNE SUD</v>
      </c>
      <c r="H25" s="120">
        <v>10</v>
      </c>
      <c r="I25" s="121">
        <v>10</v>
      </c>
      <c r="J25" s="121" t="str">
        <f>IF(M25&lt;&gt;"","-","")</f>
        <v>-</v>
      </c>
      <c r="K25" s="121" t="str">
        <f>IF(M25&lt;&gt;"","-","")</f>
        <v>-</v>
      </c>
      <c r="L25" s="122" t="str">
        <f>IF(M25&lt;&gt;"","-","")</f>
        <v>-</v>
      </c>
      <c r="M25" s="123" t="s">
        <v>124</v>
      </c>
      <c r="N25" s="124"/>
      <c r="O25" s="124"/>
      <c r="P25" s="125"/>
      <c r="Q25" s="126">
        <f t="shared" si="9"/>
        <v>20</v>
      </c>
      <c r="R25" s="127"/>
      <c r="S25" s="110"/>
      <c r="T25" s="142">
        <f ca="1" t="shared" si="10"/>
        <v>104</v>
      </c>
      <c r="U25" s="91"/>
      <c r="V25" s="3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BC25" s="65"/>
      <c r="BD25" s="67"/>
      <c r="BE25" s="67"/>
      <c r="BF25" s="67"/>
      <c r="BG25" s="68"/>
      <c r="BI25" s="40">
        <v>5</v>
      </c>
      <c r="BJ25" s="57" t="str">
        <f t="shared" si="11"/>
        <v>LECELLIER Pierre</v>
      </c>
      <c r="BK25" s="57" t="str">
        <f t="shared" si="12"/>
        <v>M</v>
      </c>
      <c r="BL25" s="57">
        <f t="shared" si="13"/>
        <v>84</v>
      </c>
      <c r="BM25" s="57" t="str">
        <f t="shared" si="14"/>
        <v>JUDO BRETAGNE SUD</v>
      </c>
      <c r="BN25" s="120"/>
      <c r="BO25" s="121"/>
      <c r="BP25" s="121"/>
      <c r="BQ25" s="121"/>
      <c r="BR25" s="122"/>
      <c r="BS25" s="123"/>
      <c r="BT25" s="124"/>
      <c r="BU25" s="124"/>
      <c r="BV25" s="125"/>
      <c r="BW25" s="120"/>
      <c r="BX25" s="121"/>
      <c r="BY25" s="121"/>
      <c r="BZ25" s="122"/>
      <c r="CA25" s="131"/>
      <c r="CB25" s="132"/>
      <c r="CC25" s="110"/>
      <c r="CD25" s="90"/>
      <c r="CE25" s="91"/>
      <c r="CF25" s="3"/>
      <c r="CG25" s="141"/>
      <c r="CH25" s="96"/>
      <c r="CI25" s="96"/>
      <c r="CJ25" s="96"/>
      <c r="CK25" s="96"/>
      <c r="CL25" s="96"/>
      <c r="CM25" s="116"/>
      <c r="CN25" s="117"/>
      <c r="CO25" s="118"/>
      <c r="CP25" s="118"/>
      <c r="CQ25" s="119"/>
    </row>
    <row r="26" spans="1:95" s="48" customFormat="1" ht="21" customHeight="1">
      <c r="A26" s="57" t="str">
        <f ca="1" t="shared" si="6"/>
        <v>PDL</v>
      </c>
      <c r="B26" s="57">
        <f ca="1" t="shared" si="6"/>
        <v>85</v>
      </c>
      <c r="C26" s="40">
        <v>6</v>
      </c>
      <c r="D26" s="100" t="str">
        <f ca="1" t="shared" si="7"/>
        <v>REZEAU Remi</v>
      </c>
      <c r="E26" s="57" t="str">
        <f ca="1" t="shared" si="7"/>
        <v>M</v>
      </c>
      <c r="F26" s="57">
        <v>57</v>
      </c>
      <c r="G26" s="101" t="str">
        <f ca="1" t="shared" si="8"/>
        <v>J.C.MOTHAIS AEP LA MOTHE ACHAR</v>
      </c>
      <c r="H26" s="120">
        <v>10</v>
      </c>
      <c r="I26" s="121">
        <v>10</v>
      </c>
      <c r="J26" s="121">
        <v>10</v>
      </c>
      <c r="K26" s="121">
        <v>10</v>
      </c>
      <c r="L26" s="122" t="str">
        <f>IF(M26&lt;&gt;"","-","")</f>
        <v>-</v>
      </c>
      <c r="M26" s="123">
        <v>0</v>
      </c>
      <c r="N26" s="124"/>
      <c r="O26" s="124"/>
      <c r="P26" s="125"/>
      <c r="Q26" s="126">
        <f t="shared" si="9"/>
        <v>40</v>
      </c>
      <c r="R26" s="127"/>
      <c r="S26" s="110"/>
      <c r="T26" s="90">
        <f ca="1" t="shared" si="10"/>
        <v>97</v>
      </c>
      <c r="U26" s="91"/>
      <c r="V26" s="3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BC26" s="65"/>
      <c r="BD26" s="67"/>
      <c r="BE26" s="67"/>
      <c r="BF26" s="67"/>
      <c r="BG26" s="68"/>
      <c r="BI26" s="40">
        <v>6</v>
      </c>
      <c r="BJ26" s="57" t="str">
        <f t="shared" si="11"/>
        <v>REZEAU Remi</v>
      </c>
      <c r="BK26" s="57" t="str">
        <f t="shared" si="12"/>
        <v>M</v>
      </c>
      <c r="BL26" s="57">
        <f t="shared" si="13"/>
        <v>57</v>
      </c>
      <c r="BM26" s="57" t="str">
        <f t="shared" si="14"/>
        <v>J.C.MOTHAIS AEP LA MOTHE ACHAR</v>
      </c>
      <c r="BN26" s="120"/>
      <c r="BO26" s="121"/>
      <c r="BP26" s="121"/>
      <c r="BQ26" s="121"/>
      <c r="BR26" s="122"/>
      <c r="BS26" s="123"/>
      <c r="BT26" s="124"/>
      <c r="BU26" s="124"/>
      <c r="BV26" s="125"/>
      <c r="BW26" s="120"/>
      <c r="BX26" s="121"/>
      <c r="BY26" s="121"/>
      <c r="BZ26" s="122"/>
      <c r="CA26" s="131"/>
      <c r="CB26" s="132"/>
      <c r="CC26" s="110"/>
      <c r="CD26" s="90"/>
      <c r="CE26" s="91"/>
      <c r="CF26" s="3"/>
      <c r="CG26" s="141"/>
      <c r="CH26" s="96"/>
      <c r="CI26" s="96"/>
      <c r="CJ26" s="96"/>
      <c r="CK26" s="96"/>
      <c r="CL26" s="96"/>
      <c r="CM26" s="116"/>
      <c r="CN26" s="117"/>
      <c r="CO26" s="118"/>
      <c r="CP26" s="118"/>
      <c r="CQ26" s="119"/>
    </row>
    <row r="27" spans="1:95" s="48" customFormat="1" ht="21" customHeight="1">
      <c r="A27" s="57" t="str">
        <f ca="1" t="shared" si="6"/>
        <v>PDL</v>
      </c>
      <c r="B27" s="57">
        <f ca="1" t="shared" si="6"/>
        <v>44</v>
      </c>
      <c r="C27" s="40">
        <v>7</v>
      </c>
      <c r="D27" s="100" t="str">
        <f ca="1" t="shared" si="7"/>
        <v>THOMAS Kilian</v>
      </c>
      <c r="E27" s="57" t="str">
        <f ca="1" t="shared" si="7"/>
        <v>M</v>
      </c>
      <c r="F27" s="57">
        <v>20</v>
      </c>
      <c r="G27" s="101" t="str">
        <f ca="1" t="shared" si="8"/>
        <v>GRANDCHAMP ARTS MARTIAUX</v>
      </c>
      <c r="H27" s="120">
        <v>10</v>
      </c>
      <c r="I27" s="121">
        <v>10</v>
      </c>
      <c r="J27" s="121">
        <v>10</v>
      </c>
      <c r="K27" s="121">
        <v>10</v>
      </c>
      <c r="L27" s="122" t="str">
        <f>IF(M27&lt;&gt;"","-","")</f>
        <v>-</v>
      </c>
      <c r="M27" s="123">
        <v>0</v>
      </c>
      <c r="N27" s="124"/>
      <c r="O27" s="124"/>
      <c r="P27" s="125"/>
      <c r="Q27" s="126">
        <f t="shared" si="9"/>
        <v>40</v>
      </c>
      <c r="R27" s="127"/>
      <c r="S27" s="110"/>
      <c r="T27" s="90">
        <f ca="1" t="shared" si="10"/>
        <v>60</v>
      </c>
      <c r="U27" s="91"/>
      <c r="V27" s="3"/>
      <c r="W27" s="96"/>
      <c r="X27" s="96"/>
      <c r="Y27" s="96"/>
      <c r="Z27" s="96"/>
      <c r="AA27" s="130"/>
      <c r="AB27" s="130"/>
      <c r="AC27" s="130"/>
      <c r="AD27" s="130"/>
      <c r="AE27" s="130"/>
      <c r="AF27" s="130"/>
      <c r="AG27" s="96"/>
      <c r="BC27" s="65"/>
      <c r="BD27" s="67"/>
      <c r="BE27" s="67"/>
      <c r="BF27" s="67"/>
      <c r="BG27" s="68"/>
      <c r="BI27" s="40">
        <v>7</v>
      </c>
      <c r="BJ27" s="57" t="str">
        <f t="shared" si="11"/>
        <v>THOMAS Kilian</v>
      </c>
      <c r="BK27" s="57" t="str">
        <f t="shared" si="12"/>
        <v>M</v>
      </c>
      <c r="BL27" s="57">
        <f t="shared" si="13"/>
        <v>20</v>
      </c>
      <c r="BM27" s="57" t="str">
        <f t="shared" si="14"/>
        <v>GRANDCHAMP ARTS MARTIAUX</v>
      </c>
      <c r="BN27" s="120"/>
      <c r="BO27" s="121"/>
      <c r="BP27" s="121"/>
      <c r="BQ27" s="121"/>
      <c r="BR27" s="122"/>
      <c r="BS27" s="123"/>
      <c r="BT27" s="124"/>
      <c r="BU27" s="124"/>
      <c r="BV27" s="125"/>
      <c r="BW27" s="120"/>
      <c r="BX27" s="121"/>
      <c r="BY27" s="121"/>
      <c r="BZ27" s="122"/>
      <c r="CA27" s="131"/>
      <c r="CB27" s="132"/>
      <c r="CC27" s="110"/>
      <c r="CD27" s="90"/>
      <c r="CE27" s="91"/>
      <c r="CF27" s="3"/>
      <c r="CG27" s="141"/>
      <c r="CH27" s="96"/>
      <c r="CI27" s="96"/>
      <c r="CJ27" s="96"/>
      <c r="CK27" s="130"/>
      <c r="CL27" s="96"/>
      <c r="CM27" s="116"/>
      <c r="CN27" s="117"/>
      <c r="CO27" s="118"/>
      <c r="CP27" s="118"/>
      <c r="CQ27" s="119"/>
    </row>
    <row r="28" spans="1:95" s="48" customFormat="1" ht="21" customHeight="1">
      <c r="A28" s="57" t="str">
        <f ca="1" t="shared" si="6"/>
        <v>PDL</v>
      </c>
      <c r="B28" s="57">
        <f ca="1" t="shared" si="6"/>
        <v>85</v>
      </c>
      <c r="C28" s="40">
        <v>8</v>
      </c>
      <c r="D28" s="100" t="str">
        <f ca="1" t="shared" si="7"/>
        <v>CADEAU Alexis</v>
      </c>
      <c r="E28" s="57" t="str">
        <f ca="1" t="shared" si="7"/>
        <v>M</v>
      </c>
      <c r="F28" s="57">
        <v>47</v>
      </c>
      <c r="G28" s="101" t="str">
        <f ca="1" t="shared" si="8"/>
        <v>JUDO CLUB COMMEQUIERS</v>
      </c>
      <c r="H28" s="120">
        <v>0</v>
      </c>
      <c r="I28" s="121">
        <v>0</v>
      </c>
      <c r="J28" s="121">
        <v>0</v>
      </c>
      <c r="K28" s="121">
        <v>0</v>
      </c>
      <c r="L28" s="122">
        <v>0</v>
      </c>
      <c r="M28" s="123"/>
      <c r="N28" s="124"/>
      <c r="O28" s="124"/>
      <c r="P28" s="125"/>
      <c r="Q28" s="126">
        <f t="shared" si="9"/>
        <v>0</v>
      </c>
      <c r="R28" s="127"/>
      <c r="S28" s="110"/>
      <c r="T28" s="90">
        <f ca="1" t="shared" si="10"/>
        <v>47</v>
      </c>
      <c r="U28" s="91"/>
      <c r="V28" s="3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96"/>
      <c r="BC28" s="65"/>
      <c r="BD28" s="67"/>
      <c r="BE28" s="67"/>
      <c r="BF28" s="67"/>
      <c r="BG28" s="68"/>
      <c r="BI28" s="40">
        <v>8</v>
      </c>
      <c r="BJ28" s="57" t="str">
        <f t="shared" si="11"/>
        <v>CADEAU Alexis</v>
      </c>
      <c r="BK28" s="57" t="str">
        <f t="shared" si="12"/>
        <v>M</v>
      </c>
      <c r="BL28" s="57">
        <f t="shared" si="13"/>
        <v>47</v>
      </c>
      <c r="BM28" s="57" t="str">
        <f t="shared" si="14"/>
        <v>JUDO CLUB COMMEQUIERS</v>
      </c>
      <c r="BN28" s="120"/>
      <c r="BO28" s="121"/>
      <c r="BP28" s="121"/>
      <c r="BQ28" s="121"/>
      <c r="BR28" s="122"/>
      <c r="BS28" s="123"/>
      <c r="BT28" s="124"/>
      <c r="BU28" s="124"/>
      <c r="BV28" s="125"/>
      <c r="BW28" s="120"/>
      <c r="BX28" s="121"/>
      <c r="BY28" s="121"/>
      <c r="BZ28" s="122"/>
      <c r="CA28" s="131"/>
      <c r="CB28" s="132"/>
      <c r="CC28" s="110"/>
      <c r="CD28" s="90"/>
      <c r="CE28" s="91"/>
      <c r="CF28" s="3"/>
      <c r="CG28" s="143"/>
      <c r="CH28" s="130"/>
      <c r="CI28" s="130"/>
      <c r="CJ28" s="130"/>
      <c r="CK28" s="130"/>
      <c r="CL28" s="96"/>
      <c r="CM28" s="116"/>
      <c r="CN28" s="117"/>
      <c r="CO28" s="118"/>
      <c r="CP28" s="118"/>
      <c r="CQ28" s="119"/>
    </row>
    <row r="29" spans="1:95" s="48" customFormat="1" ht="21" customHeight="1">
      <c r="A29" s="57" t="str">
        <f ca="1" t="shared" si="6"/>
        <v>PDL</v>
      </c>
      <c r="B29" s="57">
        <f ca="1" t="shared" si="6"/>
        <v>49</v>
      </c>
      <c r="C29" s="40">
        <v>9</v>
      </c>
      <c r="D29" s="100" t="str">
        <f ca="1" t="shared" si="7"/>
        <v>BER Xavier</v>
      </c>
      <c r="E29" s="57" t="str">
        <f ca="1" t="shared" si="7"/>
        <v>M</v>
      </c>
      <c r="F29" s="57">
        <v>60</v>
      </c>
      <c r="G29" s="101" t="str">
        <f ca="1" t="shared" si="8"/>
        <v>JUDO CLUB ANGERS LA ROSERAIE</v>
      </c>
      <c r="H29" s="120">
        <v>0</v>
      </c>
      <c r="I29" s="121">
        <v>0</v>
      </c>
      <c r="J29" s="121">
        <v>10</v>
      </c>
      <c r="K29" s="121">
        <v>0</v>
      </c>
      <c r="L29" s="122" t="str">
        <f>IF(M29&lt;&gt;"","-","")</f>
        <v>-</v>
      </c>
      <c r="M29" s="123">
        <v>10</v>
      </c>
      <c r="N29" s="124"/>
      <c r="O29" s="124"/>
      <c r="P29" s="125"/>
      <c r="Q29" s="126">
        <f t="shared" si="9"/>
        <v>20</v>
      </c>
      <c r="R29" s="127"/>
      <c r="S29" s="110"/>
      <c r="T29" s="90">
        <f ca="1" t="shared" si="10"/>
        <v>80</v>
      </c>
      <c r="U29" s="91"/>
      <c r="V29" s="3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96"/>
      <c r="BC29" s="65"/>
      <c r="BD29" s="67"/>
      <c r="BE29" s="67"/>
      <c r="BF29" s="67"/>
      <c r="BG29" s="68"/>
      <c r="BI29" s="40">
        <v>9</v>
      </c>
      <c r="BJ29" s="57" t="str">
        <f t="shared" si="11"/>
        <v>BER Xavier</v>
      </c>
      <c r="BK29" s="57" t="str">
        <f t="shared" si="12"/>
        <v>M</v>
      </c>
      <c r="BL29" s="57">
        <f t="shared" si="13"/>
        <v>60</v>
      </c>
      <c r="BM29" s="57" t="str">
        <f t="shared" si="14"/>
        <v>JUDO CLUB ANGERS LA ROSERAIE</v>
      </c>
      <c r="BN29" s="120"/>
      <c r="BO29" s="121"/>
      <c r="BP29" s="121"/>
      <c r="BQ29" s="121"/>
      <c r="BR29" s="122"/>
      <c r="BS29" s="123"/>
      <c r="BT29" s="124"/>
      <c r="BU29" s="124"/>
      <c r="BV29" s="125"/>
      <c r="BW29" s="120"/>
      <c r="BX29" s="121"/>
      <c r="BY29" s="121"/>
      <c r="BZ29" s="122"/>
      <c r="CA29" s="131"/>
      <c r="CB29" s="132"/>
      <c r="CC29" s="110"/>
      <c r="CD29" s="90"/>
      <c r="CE29" s="91"/>
      <c r="CF29" s="3"/>
      <c r="CG29" s="143"/>
      <c r="CH29" s="130"/>
      <c r="CI29" s="130"/>
      <c r="CJ29" s="130"/>
      <c r="CK29" s="130"/>
      <c r="CL29" s="96"/>
      <c r="CM29" s="116"/>
      <c r="CN29" s="117"/>
      <c r="CO29" s="118"/>
      <c r="CP29" s="118"/>
      <c r="CQ29" s="119"/>
    </row>
    <row r="30" spans="1:95" s="48" customFormat="1" ht="21" customHeight="1" thickBot="1">
      <c r="A30" s="57" t="str">
        <f ca="1" t="shared" si="6"/>
        <v>BRE</v>
      </c>
      <c r="B30" s="57">
        <f ca="1" t="shared" si="6"/>
        <v>35</v>
      </c>
      <c r="C30" s="40">
        <v>10</v>
      </c>
      <c r="D30" s="100" t="str">
        <f ca="1" t="shared" si="7"/>
        <v>PIAU Matthieu</v>
      </c>
      <c r="E30" s="57" t="str">
        <f ca="1" t="shared" si="7"/>
        <v>M</v>
      </c>
      <c r="F30" s="57">
        <v>97</v>
      </c>
      <c r="G30" s="101" t="str">
        <f ca="1" t="shared" si="8"/>
        <v>JUDO CLUB BRUZOIS</v>
      </c>
      <c r="H30" s="144">
        <v>7</v>
      </c>
      <c r="I30" s="145" t="str">
        <f>IF(M30&lt;&gt;"","-","")</f>
        <v>-</v>
      </c>
      <c r="J30" s="145" t="str">
        <f>IF(M30&lt;&gt;"","-","")</f>
        <v>-</v>
      </c>
      <c r="K30" s="145" t="str">
        <f>IF(M30&lt;&gt;"","-","")</f>
        <v>-</v>
      </c>
      <c r="L30" s="146" t="str">
        <f>IF(M30&lt;&gt;"","-","")</f>
        <v>-</v>
      </c>
      <c r="M30" s="147" t="s">
        <v>124</v>
      </c>
      <c r="N30" s="148"/>
      <c r="O30" s="148"/>
      <c r="P30" s="149"/>
      <c r="Q30" s="150">
        <f t="shared" si="9"/>
        <v>7</v>
      </c>
      <c r="R30" s="151"/>
      <c r="S30" s="110"/>
      <c r="T30" s="142">
        <f ca="1" t="shared" si="10"/>
        <v>104</v>
      </c>
      <c r="U30" s="91"/>
      <c r="V30" s="3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96"/>
      <c r="BC30" s="70"/>
      <c r="BD30" s="71"/>
      <c r="BE30" s="71"/>
      <c r="BF30" s="71"/>
      <c r="BG30" s="72"/>
      <c r="BI30" s="40">
        <v>10</v>
      </c>
      <c r="BJ30" s="57" t="str">
        <f t="shared" si="11"/>
        <v>PIAU Matthieu</v>
      </c>
      <c r="BK30" s="57" t="str">
        <f t="shared" si="12"/>
        <v>M</v>
      </c>
      <c r="BL30" s="57">
        <f t="shared" si="13"/>
        <v>97</v>
      </c>
      <c r="BM30" s="57" t="str">
        <f t="shared" si="14"/>
        <v>JUDO CLUB BRUZOIS</v>
      </c>
      <c r="BN30" s="144"/>
      <c r="BO30" s="145"/>
      <c r="BP30" s="145"/>
      <c r="BQ30" s="145"/>
      <c r="BR30" s="146"/>
      <c r="BS30" s="147"/>
      <c r="BT30" s="148"/>
      <c r="BU30" s="148"/>
      <c r="BV30" s="149"/>
      <c r="BW30" s="144"/>
      <c r="BX30" s="145"/>
      <c r="BY30" s="145"/>
      <c r="BZ30" s="146"/>
      <c r="CA30" s="152"/>
      <c r="CB30" s="153"/>
      <c r="CC30" s="110"/>
      <c r="CD30" s="90"/>
      <c r="CE30" s="91"/>
      <c r="CF30" s="3"/>
      <c r="CG30" s="154"/>
      <c r="CH30" s="155"/>
      <c r="CI30" s="155"/>
      <c r="CJ30" s="155"/>
      <c r="CK30" s="155"/>
      <c r="CL30" s="156"/>
      <c r="CM30" s="157"/>
      <c r="CN30" s="158"/>
      <c r="CO30" s="159"/>
      <c r="CP30" s="159"/>
      <c r="CQ30" s="160"/>
    </row>
    <row r="31" spans="1:90" s="48" customFormat="1" ht="11.25">
      <c r="A31" s="64"/>
      <c r="B31" s="64"/>
      <c r="C31" s="64"/>
      <c r="D31" s="161"/>
      <c r="E31" s="161"/>
      <c r="F31" s="161"/>
      <c r="G31" s="161"/>
      <c r="H31" s="161"/>
      <c r="I31" s="161"/>
      <c r="J31" s="161"/>
      <c r="K31" s="161"/>
      <c r="L31" s="161"/>
      <c r="M31" s="64"/>
      <c r="N31" s="64" t="s">
        <v>125</v>
      </c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I31" s="64"/>
      <c r="BJ31" s="161"/>
      <c r="BK31" s="161"/>
      <c r="BL31" s="161"/>
      <c r="BM31" s="161"/>
      <c r="BN31" s="161"/>
      <c r="BO31" s="161"/>
      <c r="BP31" s="161"/>
      <c r="BQ31" s="161"/>
      <c r="BR31" s="161"/>
      <c r="BS31" s="64"/>
      <c r="BT31" s="64" t="s">
        <v>125</v>
      </c>
      <c r="BU31" s="64"/>
      <c r="BV31" s="64"/>
      <c r="BW31" s="64"/>
      <c r="BX31" s="64"/>
      <c r="BY31" s="64"/>
      <c r="BZ31" s="64"/>
      <c r="CA31" s="64"/>
      <c r="CB31" s="64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80" s="48" customFormat="1" ht="11.25" hidden="1">
      <c r="A32" s="64"/>
      <c r="B32" s="64"/>
      <c r="C32" s="73">
        <f>COUNT(H32:BG32)</f>
        <v>20</v>
      </c>
      <c r="D32" s="73"/>
      <c r="F32" s="64"/>
      <c r="G32" s="162" t="s">
        <v>126</v>
      </c>
      <c r="H32" s="163">
        <v>1</v>
      </c>
      <c r="I32" s="163">
        <v>2</v>
      </c>
      <c r="J32" s="163">
        <v>3</v>
      </c>
      <c r="K32" s="163">
        <v>4</v>
      </c>
      <c r="L32" s="163"/>
      <c r="M32" s="163">
        <v>5</v>
      </c>
      <c r="N32" s="163">
        <v>6</v>
      </c>
      <c r="O32" s="163">
        <v>7</v>
      </c>
      <c r="P32" s="163">
        <v>8</v>
      </c>
      <c r="Q32" s="163">
        <v>9</v>
      </c>
      <c r="R32" s="163"/>
      <c r="S32" s="163">
        <v>10</v>
      </c>
      <c r="T32" s="163">
        <v>11</v>
      </c>
      <c r="U32" s="163">
        <v>12</v>
      </c>
      <c r="V32" s="163"/>
      <c r="W32" s="163"/>
      <c r="X32" s="163">
        <v>13</v>
      </c>
      <c r="Y32" s="163">
        <v>14</v>
      </c>
      <c r="Z32" s="163">
        <v>15</v>
      </c>
      <c r="AA32" s="163">
        <v>16</v>
      </c>
      <c r="AB32" s="163"/>
      <c r="AC32" s="163"/>
      <c r="AD32" s="163">
        <v>17</v>
      </c>
      <c r="AE32" s="163"/>
      <c r="AF32" s="163"/>
      <c r="AG32" s="164">
        <v>18</v>
      </c>
      <c r="AH32" s="164"/>
      <c r="AI32" s="164">
        <v>19</v>
      </c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>
        <v>20</v>
      </c>
      <c r="AX32" s="164"/>
      <c r="AY32" s="164"/>
      <c r="AZ32" s="164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</row>
    <row r="33" spans="1:80" s="48" customFormat="1" ht="11.25" hidden="1">
      <c r="A33" s="64"/>
      <c r="B33" s="64"/>
      <c r="F33" s="64"/>
      <c r="G33" s="165" t="s">
        <v>127</v>
      </c>
      <c r="H33" s="163">
        <v>1</v>
      </c>
      <c r="I33" s="163">
        <v>1</v>
      </c>
      <c r="J33" s="163">
        <v>1</v>
      </c>
      <c r="K33" s="163">
        <v>1</v>
      </c>
      <c r="L33" s="163"/>
      <c r="M33" s="163">
        <v>2</v>
      </c>
      <c r="N33" s="163">
        <v>2</v>
      </c>
      <c r="O33" s="163">
        <v>2</v>
      </c>
      <c r="P33" s="163">
        <v>2</v>
      </c>
      <c r="Q33" s="163">
        <v>2</v>
      </c>
      <c r="R33" s="163"/>
      <c r="S33" s="163">
        <v>3</v>
      </c>
      <c r="T33" s="163">
        <v>3</v>
      </c>
      <c r="U33" s="163">
        <v>3</v>
      </c>
      <c r="V33" s="163"/>
      <c r="W33" s="163"/>
      <c r="X33" s="163">
        <v>3</v>
      </c>
      <c r="Y33" s="163">
        <v>4</v>
      </c>
      <c r="Z33" s="163">
        <v>4</v>
      </c>
      <c r="AA33" s="163">
        <v>3</v>
      </c>
      <c r="AB33" s="163"/>
      <c r="AC33" s="163"/>
      <c r="AD33" s="163">
        <v>5</v>
      </c>
      <c r="AE33" s="163"/>
      <c r="AF33" s="163"/>
      <c r="AG33" s="164">
        <v>1</v>
      </c>
      <c r="AH33" s="164"/>
      <c r="AI33" s="164">
        <v>2</v>
      </c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>
        <v>1</v>
      </c>
      <c r="AX33" s="164"/>
      <c r="AY33" s="164"/>
      <c r="AZ33" s="164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1:90" s="48" customFormat="1" ht="11.25" hidden="1">
      <c r="A34" s="64"/>
      <c r="B34" s="64"/>
      <c r="C34" s="73"/>
      <c r="F34" s="64"/>
      <c r="G34" s="165" t="s">
        <v>128</v>
      </c>
      <c r="H34" s="163">
        <v>1</v>
      </c>
      <c r="I34" s="163">
        <v>1</v>
      </c>
      <c r="J34" s="163">
        <v>1</v>
      </c>
      <c r="K34" s="163">
        <v>1</v>
      </c>
      <c r="L34" s="163"/>
      <c r="M34" s="163">
        <v>1</v>
      </c>
      <c r="N34" s="163">
        <v>2</v>
      </c>
      <c r="O34" s="163">
        <v>1</v>
      </c>
      <c r="P34" s="163">
        <v>2</v>
      </c>
      <c r="Q34" s="163">
        <v>2</v>
      </c>
      <c r="R34" s="163"/>
      <c r="S34" s="163">
        <v>3</v>
      </c>
      <c r="T34" s="163">
        <v>3</v>
      </c>
      <c r="U34" s="163">
        <v>2</v>
      </c>
      <c r="V34" s="163"/>
      <c r="W34" s="163"/>
      <c r="X34" s="163">
        <v>4</v>
      </c>
      <c r="Y34" s="163">
        <v>4</v>
      </c>
      <c r="Z34" s="163">
        <v>4</v>
      </c>
      <c r="AA34" s="163">
        <v>4</v>
      </c>
      <c r="AB34" s="163"/>
      <c r="AC34" s="163"/>
      <c r="AD34" s="163">
        <v>5</v>
      </c>
      <c r="AE34" s="163"/>
      <c r="AF34" s="163"/>
      <c r="AG34" s="164">
        <v>1</v>
      </c>
      <c r="AH34" s="164"/>
      <c r="AI34" s="164">
        <v>1</v>
      </c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>
        <v>1</v>
      </c>
      <c r="AX34" s="164"/>
      <c r="AY34" s="164"/>
      <c r="AZ34" s="164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</row>
    <row r="35" spans="13:80" ht="11.25"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</row>
    <row r="36" spans="61:80" ht="11.25"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</row>
    <row r="37" spans="61:80" ht="11.25"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</row>
    <row r="38" spans="61:80" ht="11.25"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</row>
    <row r="39" spans="61:80" ht="11.25"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</row>
    <row r="40" spans="61:80" ht="11.25"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</row>
    <row r="41" spans="61:80" ht="11.25"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</row>
    <row r="42" spans="61:80" ht="11.25"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</row>
    <row r="43" spans="61:80" ht="11.25"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</row>
    <row r="44" spans="61:80" ht="11.25"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</row>
    <row r="45" spans="61:80" ht="11.25"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</row>
    <row r="46" spans="61:80" ht="11.25"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</row>
    <row r="47" spans="61:80" ht="11.25"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</row>
    <row r="48" spans="61:80" ht="11.25"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</row>
    <row r="49" spans="61:80" ht="11.25"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</row>
  </sheetData>
  <sheetProtection selectLockedCells="1"/>
  <mergeCells count="71">
    <mergeCell ref="CA30:CB30"/>
    <mergeCell ref="CG20:CK20"/>
    <mergeCell ref="CN4:CQ5"/>
    <mergeCell ref="CN6:CQ6"/>
    <mergeCell ref="CD30:CE30"/>
    <mergeCell ref="CD26:CE26"/>
    <mergeCell ref="CA27:CB27"/>
    <mergeCell ref="CD27:CE27"/>
    <mergeCell ref="CD21:CE21"/>
    <mergeCell ref="CA22:CB22"/>
    <mergeCell ref="P1:R1"/>
    <mergeCell ref="CD28:CE28"/>
    <mergeCell ref="CA29:CB29"/>
    <mergeCell ref="CD29:CE29"/>
    <mergeCell ref="BC6:BG6"/>
    <mergeCell ref="M19:P19"/>
    <mergeCell ref="CA28:CB28"/>
    <mergeCell ref="CA25:CB25"/>
    <mergeCell ref="CD25:CE25"/>
    <mergeCell ref="CA26:CB26"/>
    <mergeCell ref="K2:N2"/>
    <mergeCell ref="P2:P3"/>
    <mergeCell ref="Q2:Q3"/>
    <mergeCell ref="R2:R3"/>
    <mergeCell ref="J5:L5"/>
    <mergeCell ref="J4:R4"/>
    <mergeCell ref="AE5:AF6"/>
    <mergeCell ref="AB5:AD6"/>
    <mergeCell ref="CD22:CE22"/>
    <mergeCell ref="CA23:CB23"/>
    <mergeCell ref="CD23:CE23"/>
    <mergeCell ref="CA24:CB24"/>
    <mergeCell ref="CD24:CE24"/>
    <mergeCell ref="CH5:CJ6"/>
    <mergeCell ref="CK5:CL6"/>
    <mergeCell ref="CK7:CM7"/>
    <mergeCell ref="CA20:CB20"/>
    <mergeCell ref="CD20:CE20"/>
    <mergeCell ref="CA21:CB21"/>
    <mergeCell ref="Q27:R27"/>
    <mergeCell ref="T27:U27"/>
    <mergeCell ref="Q22:R22"/>
    <mergeCell ref="T22:U22"/>
    <mergeCell ref="Q23:R23"/>
    <mergeCell ref="T23:U23"/>
    <mergeCell ref="Q24:R24"/>
    <mergeCell ref="T24:U24"/>
    <mergeCell ref="Q26:R26"/>
    <mergeCell ref="Q28:R28"/>
    <mergeCell ref="T28:U28"/>
    <mergeCell ref="Q29:R29"/>
    <mergeCell ref="T29:U29"/>
    <mergeCell ref="BS19:BV19"/>
    <mergeCell ref="BW19:BZ19"/>
    <mergeCell ref="Q25:R25"/>
    <mergeCell ref="T25:U25"/>
    <mergeCell ref="W20:AA20"/>
    <mergeCell ref="Q20:R20"/>
    <mergeCell ref="T20:U20"/>
    <mergeCell ref="Q21:R21"/>
    <mergeCell ref="T21:U21"/>
    <mergeCell ref="T26:U26"/>
    <mergeCell ref="Q30:R30"/>
    <mergeCell ref="T30:U30"/>
    <mergeCell ref="BV1:BX1"/>
    <mergeCell ref="BQ2:BT2"/>
    <mergeCell ref="BV2:BV3"/>
    <mergeCell ref="BW2:BW3"/>
    <mergeCell ref="BX2:BX3"/>
    <mergeCell ref="BP4:BX4"/>
    <mergeCell ref="BP5:BR5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CW49"/>
  <sheetViews>
    <sheetView zoomScale="86" zoomScaleNormal="86" workbookViewId="0" topLeftCell="C7">
      <pane xSplit="5" ySplit="2" topLeftCell="H9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H8" sqref="H8"/>
    </sheetView>
  </sheetViews>
  <sheetFormatPr defaultColWidth="11.421875" defaultRowHeight="12.75"/>
  <cols>
    <col min="1" max="1" width="6.140625" style="1" hidden="1" customWidth="1"/>
    <col min="2" max="2" width="5.140625" style="1" hidden="1" customWidth="1"/>
    <col min="3" max="3" width="4.421875" style="7" customWidth="1"/>
    <col min="4" max="4" width="22.140625" style="3" customWidth="1"/>
    <col min="5" max="5" width="3.140625" style="3" customWidth="1"/>
    <col min="6" max="6" width="7.7109375" style="1" customWidth="1"/>
    <col min="7" max="7" width="19.421875" style="3" customWidth="1"/>
    <col min="8" max="32" width="4.00390625" style="3" customWidth="1"/>
    <col min="33" max="52" width="4.00390625" style="1" hidden="1" customWidth="1"/>
    <col min="53" max="53" width="2.140625" style="3" customWidth="1"/>
    <col min="54" max="54" width="10.28125" style="3" hidden="1" customWidth="1"/>
    <col min="55" max="59" width="4.00390625" style="3" hidden="1" customWidth="1"/>
    <col min="60" max="60" width="11.421875" style="3" customWidth="1"/>
    <col min="61" max="61" width="4.28125" style="3" hidden="1" customWidth="1"/>
    <col min="62" max="62" width="22.140625" style="3" hidden="1" customWidth="1"/>
    <col min="63" max="63" width="3.00390625" style="3" hidden="1" customWidth="1"/>
    <col min="64" max="64" width="7.7109375" style="3" hidden="1" customWidth="1"/>
    <col min="65" max="65" width="19.421875" style="3" hidden="1" customWidth="1"/>
    <col min="66" max="90" width="4.00390625" style="3" hidden="1" customWidth="1"/>
    <col min="91" max="91" width="2.140625" style="3" hidden="1" customWidth="1"/>
    <col min="92" max="95" width="3.8515625" style="3" hidden="1" customWidth="1"/>
    <col min="96" max="96" width="2.28125" style="3" hidden="1" customWidth="1"/>
    <col min="97" max="100" width="11.421875" style="3" customWidth="1"/>
    <col min="101" max="101" width="0" style="3" hidden="1" customWidth="1"/>
    <col min="102" max="16384" width="11.421875" style="3" customWidth="1"/>
  </cols>
  <sheetData>
    <row r="1" spans="3:101" ht="13.5" thickBot="1">
      <c r="C1" s="2">
        <v>10</v>
      </c>
      <c r="F1" s="4"/>
      <c r="G1" s="5"/>
      <c r="H1" s="5"/>
      <c r="I1" s="5"/>
      <c r="J1" s="5"/>
      <c r="K1" s="5"/>
      <c r="L1" s="5"/>
      <c r="M1" s="5"/>
      <c r="N1" s="5"/>
      <c r="O1" s="5"/>
      <c r="P1" s="6" t="s">
        <v>0</v>
      </c>
      <c r="Q1" s="6"/>
      <c r="R1" s="6"/>
      <c r="S1" s="5"/>
      <c r="T1" s="5"/>
      <c r="U1" s="5"/>
      <c r="V1" s="4"/>
      <c r="BI1" s="2">
        <v>10</v>
      </c>
      <c r="BL1" s="4"/>
      <c r="BM1" s="5"/>
      <c r="BN1" s="5"/>
      <c r="BO1" s="5"/>
      <c r="BP1" s="5"/>
      <c r="BQ1" s="5"/>
      <c r="BR1" s="5"/>
      <c r="BS1" s="5"/>
      <c r="BT1" s="5"/>
      <c r="BU1" s="5"/>
      <c r="BV1" s="6" t="s">
        <v>0</v>
      </c>
      <c r="BW1" s="6"/>
      <c r="BX1" s="6"/>
      <c r="BY1" s="5"/>
      <c r="BZ1" s="5"/>
      <c r="CA1" s="5"/>
      <c r="CB1" s="4"/>
      <c r="CW1" s="3" t="s">
        <v>1</v>
      </c>
    </row>
    <row r="2" spans="6:101" ht="16.5" customHeight="1" thickBot="1">
      <c r="F2" s="8" t="s">
        <v>2</v>
      </c>
      <c r="G2" s="9" t="s">
        <v>315</v>
      </c>
      <c r="H2" s="5">
        <v>2</v>
      </c>
      <c r="I2" s="5"/>
      <c r="J2" s="10" t="s">
        <v>4</v>
      </c>
      <c r="K2" s="11">
        <f ca="1">TODAY()</f>
        <v>41798</v>
      </c>
      <c r="L2" s="11"/>
      <c r="M2" s="11"/>
      <c r="N2" s="11"/>
      <c r="O2" s="5"/>
      <c r="P2" s="12" t="s">
        <v>245</v>
      </c>
      <c r="Q2" s="12"/>
      <c r="R2" s="12"/>
      <c r="S2" s="5"/>
      <c r="V2" s="4"/>
      <c r="BI2" s="7"/>
      <c r="BL2" s="8" t="s">
        <v>2</v>
      </c>
      <c r="BM2" s="9" t="str">
        <f>G2</f>
        <v>38 -  Sen M M</v>
      </c>
      <c r="BN2" s="5"/>
      <c r="BO2" s="5"/>
      <c r="BP2" s="10" t="s">
        <v>4</v>
      </c>
      <c r="BQ2" s="11">
        <f ca="1">TODAY()</f>
        <v>41798</v>
      </c>
      <c r="BR2" s="11"/>
      <c r="BS2" s="11"/>
      <c r="BT2" s="11"/>
      <c r="BU2" s="5"/>
      <c r="BV2" s="12"/>
      <c r="BW2" s="12"/>
      <c r="BX2" s="12"/>
      <c r="BY2" s="5"/>
      <c r="CB2" s="4"/>
      <c r="CW2" s="3" t="s">
        <v>6</v>
      </c>
    </row>
    <row r="3" spans="6:79" ht="13.5" customHeight="1" thickBot="1">
      <c r="F3" s="4"/>
      <c r="G3" s="5"/>
      <c r="H3" s="13"/>
      <c r="I3" s="13"/>
      <c r="J3" s="5"/>
      <c r="K3" s="5"/>
      <c r="L3" s="5"/>
      <c r="M3" s="5"/>
      <c r="N3" s="5"/>
      <c r="O3" s="5"/>
      <c r="P3" s="14"/>
      <c r="Q3" s="14"/>
      <c r="R3" s="14"/>
      <c r="S3" s="5"/>
      <c r="T3" s="5"/>
      <c r="U3" s="5"/>
      <c r="V3" s="4"/>
      <c r="BI3" s="7"/>
      <c r="BL3" s="4"/>
      <c r="BM3" s="5"/>
      <c r="BN3" s="13"/>
      <c r="BO3" s="13"/>
      <c r="BP3" s="5"/>
      <c r="BQ3" s="5"/>
      <c r="BR3" s="5"/>
      <c r="BS3" s="5"/>
      <c r="BT3" s="5"/>
      <c r="BU3" s="5"/>
      <c r="BV3" s="14"/>
      <c r="BW3" s="14"/>
      <c r="BX3" s="14"/>
      <c r="BY3" s="5"/>
      <c r="BZ3" s="5"/>
      <c r="CA3" s="5"/>
    </row>
    <row r="4" spans="6:95" ht="13.5" thickBot="1">
      <c r="F4" s="3"/>
      <c r="G4" s="15"/>
      <c r="J4" s="16" t="s">
        <v>7</v>
      </c>
      <c r="K4" s="16"/>
      <c r="L4" s="16"/>
      <c r="M4" s="16"/>
      <c r="N4" s="16"/>
      <c r="O4" s="16"/>
      <c r="P4" s="16"/>
      <c r="Q4" s="16"/>
      <c r="R4" s="16"/>
      <c r="S4" s="5"/>
      <c r="T4" s="5"/>
      <c r="U4" s="5"/>
      <c r="V4" s="4"/>
      <c r="BI4" s="7"/>
      <c r="BM4" s="15"/>
      <c r="BP4" s="16" t="s">
        <v>7</v>
      </c>
      <c r="BQ4" s="16"/>
      <c r="BR4" s="16"/>
      <c r="BS4" s="16"/>
      <c r="BT4" s="16"/>
      <c r="BU4" s="16"/>
      <c r="BV4" s="16"/>
      <c r="BW4" s="16"/>
      <c r="BX4" s="16"/>
      <c r="BY4" s="5"/>
      <c r="BZ4" s="5"/>
      <c r="CA4" s="5"/>
      <c r="CN4" s="17" t="s">
        <v>8</v>
      </c>
      <c r="CO4" s="17"/>
      <c r="CP4" s="17"/>
      <c r="CQ4" s="17"/>
    </row>
    <row r="5" spans="6:95" ht="13.5" customHeight="1" thickTop="1">
      <c r="F5" s="18" t="s">
        <v>9</v>
      </c>
      <c r="G5" s="19"/>
      <c r="J5" s="20" t="s">
        <v>10</v>
      </c>
      <c r="K5" s="20"/>
      <c r="L5" s="20"/>
      <c r="M5" s="5"/>
      <c r="N5" s="5"/>
      <c r="O5" s="5"/>
      <c r="P5" s="5"/>
      <c r="Q5" s="5"/>
      <c r="R5" s="5"/>
      <c r="S5" s="5"/>
      <c r="T5" s="5"/>
      <c r="U5" s="5"/>
      <c r="V5" s="4"/>
      <c r="AB5" s="21" t="s">
        <v>11</v>
      </c>
      <c r="AC5" s="21"/>
      <c r="AD5" s="22"/>
      <c r="AE5" s="23" t="str">
        <f>LEFT(G2,2)</f>
        <v>38</v>
      </c>
      <c r="AF5" s="24"/>
      <c r="BI5" s="7"/>
      <c r="BL5" s="18" t="s">
        <v>9</v>
      </c>
      <c r="BM5" s="19"/>
      <c r="BP5" s="20" t="s">
        <v>10</v>
      </c>
      <c r="BQ5" s="20"/>
      <c r="BR5" s="20"/>
      <c r="BS5" s="5"/>
      <c r="BT5" s="5"/>
      <c r="BU5" s="5"/>
      <c r="BV5" s="5"/>
      <c r="BW5" s="5"/>
      <c r="BX5" s="5"/>
      <c r="BY5" s="5"/>
      <c r="BZ5" s="5"/>
      <c r="CA5" s="5"/>
      <c r="CH5" s="21" t="s">
        <v>11</v>
      </c>
      <c r="CI5" s="21"/>
      <c r="CJ5" s="22"/>
      <c r="CK5" s="23" t="str">
        <f>AE5</f>
        <v>38</v>
      </c>
      <c r="CL5" s="24"/>
      <c r="CN5" s="17"/>
      <c r="CO5" s="17"/>
      <c r="CP5" s="17"/>
      <c r="CQ5" s="17"/>
    </row>
    <row r="6" spans="6:95" ht="13.5" customHeight="1" thickBot="1">
      <c r="F6" s="4"/>
      <c r="G6" s="25"/>
      <c r="J6" s="10"/>
      <c r="K6" s="10"/>
      <c r="L6" s="5"/>
      <c r="M6" s="5"/>
      <c r="N6" s="5"/>
      <c r="O6" s="5"/>
      <c r="P6" s="5"/>
      <c r="Q6" s="5"/>
      <c r="R6" s="5"/>
      <c r="S6" s="5"/>
      <c r="T6" s="5"/>
      <c r="U6" s="5"/>
      <c r="V6" s="4"/>
      <c r="AB6" s="21"/>
      <c r="AC6" s="21"/>
      <c r="AD6" s="22"/>
      <c r="AE6" s="26"/>
      <c r="AF6" s="27"/>
      <c r="BC6" s="28"/>
      <c r="BD6" s="28"/>
      <c r="BE6" s="28"/>
      <c r="BF6" s="28"/>
      <c r="BG6" s="28"/>
      <c r="BI6" s="7"/>
      <c r="BL6" s="4"/>
      <c r="BM6" s="25"/>
      <c r="BP6" s="10"/>
      <c r="BQ6" s="10"/>
      <c r="BR6" s="5"/>
      <c r="BS6" s="5"/>
      <c r="BT6" s="5"/>
      <c r="BU6" s="5"/>
      <c r="BV6" s="5"/>
      <c r="BW6" s="5"/>
      <c r="BX6" s="5"/>
      <c r="BY6" s="5"/>
      <c r="BZ6" s="5"/>
      <c r="CB6" s="4"/>
      <c r="CH6" s="21"/>
      <c r="CI6" s="21"/>
      <c r="CJ6" s="22"/>
      <c r="CK6" s="26"/>
      <c r="CL6" s="27"/>
      <c r="CN6" s="29" t="s">
        <v>12</v>
      </c>
      <c r="CO6" s="29"/>
      <c r="CP6" s="29"/>
      <c r="CQ6" s="29"/>
    </row>
    <row r="7" spans="8:95" ht="19.5" customHeight="1" thickTop="1">
      <c r="H7" s="5"/>
      <c r="I7" s="5"/>
      <c r="J7" s="5"/>
      <c r="L7" s="5"/>
      <c r="M7" s="5"/>
      <c r="N7" s="5"/>
      <c r="O7" s="5"/>
      <c r="P7" s="5"/>
      <c r="Q7" s="5"/>
      <c r="R7" s="5"/>
      <c r="S7" s="5"/>
      <c r="T7" s="5"/>
      <c r="U7" s="5"/>
      <c r="V7" s="4"/>
      <c r="W7" s="30"/>
      <c r="X7" s="30"/>
      <c r="Y7" s="30"/>
      <c r="Z7" s="30"/>
      <c r="AA7" s="30"/>
      <c r="AB7" s="30"/>
      <c r="AC7" s="30"/>
      <c r="AD7" s="31"/>
      <c r="AE7" s="31"/>
      <c r="AF7" s="31"/>
      <c r="BB7" s="3" t="s">
        <v>13</v>
      </c>
      <c r="BC7" s="32"/>
      <c r="BD7" s="33"/>
      <c r="BE7" s="33"/>
      <c r="BF7" s="33"/>
      <c r="BG7" s="34"/>
      <c r="BI7" s="7"/>
      <c r="BL7" s="1"/>
      <c r="BN7" s="5"/>
      <c r="BO7" s="5"/>
      <c r="BP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4"/>
      <c r="CC7" s="30"/>
      <c r="CD7" s="30"/>
      <c r="CE7" s="30"/>
      <c r="CF7" s="30"/>
      <c r="CG7" s="30"/>
      <c r="CH7" s="30"/>
      <c r="CI7" s="30"/>
      <c r="CJ7" s="31"/>
      <c r="CK7" s="35" t="s">
        <v>13</v>
      </c>
      <c r="CL7" s="35"/>
      <c r="CM7" s="36"/>
      <c r="CN7" s="37"/>
      <c r="CO7" s="38"/>
      <c r="CP7" s="38"/>
      <c r="CQ7" s="39"/>
    </row>
    <row r="8" spans="1:100" s="48" customFormat="1" ht="18.75" customHeight="1">
      <c r="A8" s="40" t="s">
        <v>14</v>
      </c>
      <c r="B8" s="40" t="s">
        <v>15</v>
      </c>
      <c r="C8" s="41" t="s">
        <v>16</v>
      </c>
      <c r="D8" s="41" t="s">
        <v>17</v>
      </c>
      <c r="E8" s="41" t="s">
        <v>18</v>
      </c>
      <c r="F8" s="41" t="s">
        <v>19</v>
      </c>
      <c r="G8" s="41" t="s">
        <v>20</v>
      </c>
      <c r="H8" s="42" t="s">
        <v>21</v>
      </c>
      <c r="I8" s="42" t="s">
        <v>22</v>
      </c>
      <c r="J8" s="42" t="s">
        <v>23</v>
      </c>
      <c r="K8" s="42" t="s">
        <v>24</v>
      </c>
      <c r="L8" s="42" t="s">
        <v>25</v>
      </c>
      <c r="M8" s="42" t="s">
        <v>26</v>
      </c>
      <c r="N8" s="42" t="s">
        <v>27</v>
      </c>
      <c r="O8" s="42" t="s">
        <v>28</v>
      </c>
      <c r="P8" s="42" t="s">
        <v>29</v>
      </c>
      <c r="Q8" s="42" t="s">
        <v>30</v>
      </c>
      <c r="R8" s="42" t="s">
        <v>31</v>
      </c>
      <c r="S8" s="42" t="s">
        <v>32</v>
      </c>
      <c r="T8" s="42" t="s">
        <v>33</v>
      </c>
      <c r="U8" s="42" t="s">
        <v>34</v>
      </c>
      <c r="V8" s="42" t="s">
        <v>35</v>
      </c>
      <c r="W8" s="42" t="s">
        <v>36</v>
      </c>
      <c r="X8" s="42" t="s">
        <v>37</v>
      </c>
      <c r="Y8" s="42" t="s">
        <v>38</v>
      </c>
      <c r="Z8" s="42" t="s">
        <v>39</v>
      </c>
      <c r="AA8" s="42" t="s">
        <v>40</v>
      </c>
      <c r="AB8" s="42" t="s">
        <v>41</v>
      </c>
      <c r="AC8" s="42" t="s">
        <v>42</v>
      </c>
      <c r="AD8" s="44" t="s">
        <v>43</v>
      </c>
      <c r="AE8" s="42" t="s">
        <v>44</v>
      </c>
      <c r="AF8" s="42" t="s">
        <v>45</v>
      </c>
      <c r="AG8" s="45" t="s">
        <v>46</v>
      </c>
      <c r="AH8" s="46" t="s">
        <v>47</v>
      </c>
      <c r="AI8" s="46" t="s">
        <v>48</v>
      </c>
      <c r="AJ8" s="46" t="s">
        <v>49</v>
      </c>
      <c r="AK8" s="46" t="s">
        <v>50</v>
      </c>
      <c r="AL8" s="46" t="s">
        <v>51</v>
      </c>
      <c r="AM8" s="46" t="s">
        <v>52</v>
      </c>
      <c r="AN8" s="46" t="s">
        <v>53</v>
      </c>
      <c r="AO8" s="46" t="s">
        <v>54</v>
      </c>
      <c r="AP8" s="46" t="s">
        <v>55</v>
      </c>
      <c r="AQ8" s="46" t="s">
        <v>56</v>
      </c>
      <c r="AR8" s="46" t="s">
        <v>57</v>
      </c>
      <c r="AS8" s="46" t="s">
        <v>58</v>
      </c>
      <c r="AT8" s="46" t="s">
        <v>59</v>
      </c>
      <c r="AU8" s="46" t="s">
        <v>60</v>
      </c>
      <c r="AV8" s="46" t="s">
        <v>61</v>
      </c>
      <c r="AW8" s="46" t="s">
        <v>62</v>
      </c>
      <c r="AX8" s="46" t="s">
        <v>63</v>
      </c>
      <c r="AY8" s="46" t="s">
        <v>64</v>
      </c>
      <c r="AZ8" s="46" t="s">
        <v>65</v>
      </c>
      <c r="BB8" s="48" t="s">
        <v>66</v>
      </c>
      <c r="BC8" s="49"/>
      <c r="BD8" s="50"/>
      <c r="BE8" s="50"/>
      <c r="BF8" s="50"/>
      <c r="BG8" s="51"/>
      <c r="BI8" s="41" t="s">
        <v>16</v>
      </c>
      <c r="BJ8" s="41" t="s">
        <v>17</v>
      </c>
      <c r="BK8" s="41" t="s">
        <v>18</v>
      </c>
      <c r="BL8" s="41" t="s">
        <v>19</v>
      </c>
      <c r="BM8" s="41" t="s">
        <v>20</v>
      </c>
      <c r="BN8" s="52" t="s">
        <v>21</v>
      </c>
      <c r="BO8" s="52" t="s">
        <v>22</v>
      </c>
      <c r="BP8" s="52" t="s">
        <v>23</v>
      </c>
      <c r="BQ8" s="52" t="s">
        <v>24</v>
      </c>
      <c r="BR8" s="52" t="s">
        <v>25</v>
      </c>
      <c r="BS8" s="52" t="s">
        <v>26</v>
      </c>
      <c r="BT8" s="52" t="s">
        <v>27</v>
      </c>
      <c r="BU8" s="52" t="s">
        <v>28</v>
      </c>
      <c r="BV8" s="52" t="s">
        <v>29</v>
      </c>
      <c r="BW8" s="52" t="s">
        <v>30</v>
      </c>
      <c r="BX8" s="52" t="s">
        <v>31</v>
      </c>
      <c r="BY8" s="52" t="s">
        <v>32</v>
      </c>
      <c r="BZ8" s="52" t="s">
        <v>33</v>
      </c>
      <c r="CA8" s="52" t="s">
        <v>34</v>
      </c>
      <c r="CB8" s="52" t="s">
        <v>35</v>
      </c>
      <c r="CC8" s="52" t="s">
        <v>36</v>
      </c>
      <c r="CD8" s="52" t="s">
        <v>37</v>
      </c>
      <c r="CE8" s="52" t="s">
        <v>38</v>
      </c>
      <c r="CF8" s="52" t="s">
        <v>39</v>
      </c>
      <c r="CG8" s="52" t="s">
        <v>40</v>
      </c>
      <c r="CH8" s="52" t="s">
        <v>41</v>
      </c>
      <c r="CI8" s="52" t="s">
        <v>42</v>
      </c>
      <c r="CJ8" s="52" t="s">
        <v>43</v>
      </c>
      <c r="CK8" s="52" t="s">
        <v>44</v>
      </c>
      <c r="CL8" s="52" t="s">
        <v>45</v>
      </c>
      <c r="CN8" s="53"/>
      <c r="CO8" s="50"/>
      <c r="CP8" s="52"/>
      <c r="CQ8" s="54"/>
      <c r="CR8" s="55"/>
      <c r="CT8" s="56"/>
      <c r="CU8" s="56"/>
      <c r="CV8" s="56"/>
    </row>
    <row r="9" spans="1:100" s="64" customFormat="1" ht="21" customHeight="1">
      <c r="A9" s="57" t="s">
        <v>68</v>
      </c>
      <c r="B9" s="57">
        <v>49</v>
      </c>
      <c r="C9" s="52">
        <f aca="true" ca="1" t="shared" si="0" ref="C9:C18">OFFSET(C9,12,0)</f>
        <v>1</v>
      </c>
      <c r="D9" s="58" t="s">
        <v>316</v>
      </c>
      <c r="E9" s="57" t="s">
        <v>70</v>
      </c>
      <c r="F9" s="57">
        <v>71</v>
      </c>
      <c r="G9" s="59" t="s">
        <v>238</v>
      </c>
      <c r="H9" s="60" t="s">
        <v>72</v>
      </c>
      <c r="I9" s="61"/>
      <c r="J9" s="61"/>
      <c r="K9" s="61"/>
      <c r="L9" s="61"/>
      <c r="M9" s="60" t="s">
        <v>72</v>
      </c>
      <c r="N9" s="61"/>
      <c r="O9" s="61"/>
      <c r="P9" s="61"/>
      <c r="Q9" s="61"/>
      <c r="R9" s="60" t="s">
        <v>72</v>
      </c>
      <c r="S9" s="61"/>
      <c r="T9" s="61"/>
      <c r="U9" s="61"/>
      <c r="V9" s="61"/>
      <c r="W9" s="60" t="s">
        <v>88</v>
      </c>
      <c r="X9" s="61"/>
      <c r="Y9" s="61"/>
      <c r="Z9" s="61"/>
      <c r="AA9" s="60" t="s">
        <v>88</v>
      </c>
      <c r="AB9" s="61"/>
      <c r="AC9" s="61"/>
      <c r="AD9" s="61"/>
      <c r="AE9" s="61"/>
      <c r="AF9" s="61"/>
      <c r="AG9" s="62"/>
      <c r="AH9" s="62"/>
      <c r="AI9" s="62"/>
      <c r="AJ9" s="62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C9" s="65"/>
      <c r="BD9" s="66"/>
      <c r="BE9" s="67"/>
      <c r="BF9" s="67"/>
      <c r="BG9" s="68"/>
      <c r="BI9" s="40">
        <f aca="true" ca="1" t="shared" si="1" ref="BI9:BI18">OFFSET(BI9,12,0)</f>
        <v>1</v>
      </c>
      <c r="BJ9" s="69" t="str">
        <f aca="true" t="shared" si="2" ref="BJ9:BJ18">D9</f>
        <v>CLAVREUL Mickael</v>
      </c>
      <c r="BK9" s="69" t="str">
        <f aca="true" t="shared" si="3" ref="BK9:BK18">E9</f>
        <v>M</v>
      </c>
      <c r="BL9" s="69">
        <f aca="true" t="shared" si="4" ref="BL9:BL18">F9</f>
        <v>71</v>
      </c>
      <c r="BM9" s="69" t="str">
        <f aca="true" t="shared" si="5" ref="BM9:BM18">G9</f>
        <v>JC ANJOU</v>
      </c>
      <c r="BN9" s="60"/>
      <c r="BO9" s="61"/>
      <c r="BP9" s="61"/>
      <c r="BQ9" s="61"/>
      <c r="BR9" s="61"/>
      <c r="BS9" s="60"/>
      <c r="BT9" s="61"/>
      <c r="BU9" s="61"/>
      <c r="BV9" s="61"/>
      <c r="BW9" s="61"/>
      <c r="BX9" s="60"/>
      <c r="BY9" s="61"/>
      <c r="BZ9" s="61"/>
      <c r="CA9" s="61"/>
      <c r="CB9" s="61"/>
      <c r="CC9" s="60"/>
      <c r="CD9" s="61"/>
      <c r="CE9" s="61"/>
      <c r="CF9" s="61"/>
      <c r="CG9" s="60"/>
      <c r="CH9" s="61"/>
      <c r="CI9" s="61"/>
      <c r="CJ9" s="61"/>
      <c r="CK9" s="61"/>
      <c r="CL9" s="61"/>
      <c r="CN9" s="65"/>
      <c r="CO9" s="66"/>
      <c r="CP9" s="67"/>
      <c r="CQ9" s="68"/>
      <c r="CS9" s="56"/>
      <c r="CT9" s="56"/>
      <c r="CU9" s="56"/>
      <c r="CV9" s="56"/>
    </row>
    <row r="10" spans="1:100" s="48" customFormat="1" ht="21" customHeight="1">
      <c r="A10" s="57" t="s">
        <v>68</v>
      </c>
      <c r="B10" s="57">
        <v>49</v>
      </c>
      <c r="C10" s="52">
        <f ca="1" t="shared" si="0"/>
        <v>2</v>
      </c>
      <c r="D10" s="58" t="s">
        <v>317</v>
      </c>
      <c r="E10" s="57" t="s">
        <v>70</v>
      </c>
      <c r="F10" s="57">
        <v>71</v>
      </c>
      <c r="G10" s="59" t="s">
        <v>318</v>
      </c>
      <c r="H10" s="61"/>
      <c r="I10" s="61"/>
      <c r="J10" s="60" t="s">
        <v>72</v>
      </c>
      <c r="K10" s="61"/>
      <c r="L10" s="61"/>
      <c r="M10" s="61"/>
      <c r="N10" s="61"/>
      <c r="O10" s="60" t="s">
        <v>88</v>
      </c>
      <c r="P10" s="61"/>
      <c r="Q10" s="61"/>
      <c r="R10" s="61"/>
      <c r="S10" s="60" t="s">
        <v>88</v>
      </c>
      <c r="T10" s="61"/>
      <c r="U10" s="61"/>
      <c r="V10" s="61"/>
      <c r="W10" s="61"/>
      <c r="X10" s="61"/>
      <c r="Y10" s="60" t="s">
        <v>72</v>
      </c>
      <c r="Z10" s="61"/>
      <c r="AA10" s="61"/>
      <c r="AB10" s="60" t="s">
        <v>88</v>
      </c>
      <c r="AC10" s="61"/>
      <c r="AD10" s="61"/>
      <c r="AE10" s="61"/>
      <c r="AF10" s="61"/>
      <c r="AG10" s="62"/>
      <c r="AH10" s="63"/>
      <c r="AI10" s="63"/>
      <c r="AJ10" s="63"/>
      <c r="AK10" s="62"/>
      <c r="AL10" s="63"/>
      <c r="AM10" s="63"/>
      <c r="AN10" s="63"/>
      <c r="AO10" s="63"/>
      <c r="AP10" s="63"/>
      <c r="AQ10" s="62"/>
      <c r="AR10" s="62"/>
      <c r="AS10" s="63"/>
      <c r="AT10" s="63"/>
      <c r="AU10" s="63"/>
      <c r="AV10" s="63"/>
      <c r="AW10" s="63"/>
      <c r="AX10" s="63"/>
      <c r="AY10" s="63"/>
      <c r="AZ10" s="63"/>
      <c r="BC10" s="65"/>
      <c r="BD10" s="66"/>
      <c r="BE10" s="67"/>
      <c r="BF10" s="67"/>
      <c r="BG10" s="68"/>
      <c r="BI10" s="40">
        <f ca="1" t="shared" si="1"/>
        <v>2</v>
      </c>
      <c r="BJ10" s="69" t="str">
        <f t="shared" si="2"/>
        <v>FISSON Vincent</v>
      </c>
      <c r="BK10" s="69" t="str">
        <f t="shared" si="3"/>
        <v>M</v>
      </c>
      <c r="BL10" s="69">
        <f t="shared" si="4"/>
        <v>71</v>
      </c>
      <c r="BM10" s="69" t="str">
        <f t="shared" si="5"/>
        <v>JUDO CLUB BEAUPREAU</v>
      </c>
      <c r="BN10" s="61"/>
      <c r="BO10" s="61"/>
      <c r="BP10" s="60"/>
      <c r="BQ10" s="61"/>
      <c r="BR10" s="61"/>
      <c r="BS10" s="61"/>
      <c r="BT10" s="61"/>
      <c r="BU10" s="60"/>
      <c r="BV10" s="61"/>
      <c r="BW10" s="61"/>
      <c r="BX10" s="61"/>
      <c r="BY10" s="60"/>
      <c r="BZ10" s="61"/>
      <c r="CA10" s="61"/>
      <c r="CB10" s="61"/>
      <c r="CC10" s="61"/>
      <c r="CD10" s="61"/>
      <c r="CE10" s="60"/>
      <c r="CF10" s="61"/>
      <c r="CG10" s="61"/>
      <c r="CH10" s="60"/>
      <c r="CI10" s="61"/>
      <c r="CJ10" s="61"/>
      <c r="CK10" s="61"/>
      <c r="CL10" s="61"/>
      <c r="CN10" s="65"/>
      <c r="CO10" s="66"/>
      <c r="CP10" s="67"/>
      <c r="CQ10" s="68"/>
      <c r="CT10" s="3"/>
      <c r="CU10" s="3"/>
      <c r="CV10" s="3"/>
    </row>
    <row r="11" spans="1:95" s="48" customFormat="1" ht="21" customHeight="1">
      <c r="A11" s="57" t="s">
        <v>68</v>
      </c>
      <c r="B11" s="57">
        <v>44</v>
      </c>
      <c r="C11" s="52">
        <f ca="1" t="shared" si="0"/>
        <v>3</v>
      </c>
      <c r="D11" s="69" t="s">
        <v>319</v>
      </c>
      <c r="E11" s="57" t="s">
        <v>70</v>
      </c>
      <c r="F11" s="57">
        <v>71</v>
      </c>
      <c r="G11" s="59" t="s">
        <v>320</v>
      </c>
      <c r="H11" s="60" t="s">
        <v>81</v>
      </c>
      <c r="I11" s="61"/>
      <c r="J11" s="61"/>
      <c r="K11" s="61"/>
      <c r="L11" s="61"/>
      <c r="M11" s="61"/>
      <c r="N11" s="61"/>
      <c r="O11" s="61"/>
      <c r="P11" s="60" t="s">
        <v>72</v>
      </c>
      <c r="Q11" s="61"/>
      <c r="R11" s="61"/>
      <c r="S11" s="61"/>
      <c r="T11" s="61"/>
      <c r="U11" s="60" t="s">
        <v>88</v>
      </c>
      <c r="V11" s="61"/>
      <c r="W11" s="61"/>
      <c r="X11" s="61"/>
      <c r="Y11" s="61"/>
      <c r="Z11" s="60" t="s">
        <v>209</v>
      </c>
      <c r="AA11" s="61"/>
      <c r="AB11" s="61"/>
      <c r="AC11" s="61"/>
      <c r="AD11" s="60"/>
      <c r="AE11" s="61"/>
      <c r="AF11" s="61"/>
      <c r="AG11" s="63"/>
      <c r="AH11" s="63"/>
      <c r="AI11" s="63"/>
      <c r="AJ11" s="63"/>
      <c r="AK11" s="62"/>
      <c r="AL11" s="63"/>
      <c r="AM11" s="63"/>
      <c r="AN11" s="63"/>
      <c r="AO11" s="63"/>
      <c r="AP11" s="63"/>
      <c r="AQ11" s="63"/>
      <c r="AR11" s="63"/>
      <c r="AS11" s="62"/>
      <c r="AT11" s="62"/>
      <c r="AU11" s="62"/>
      <c r="AV11" s="63"/>
      <c r="AW11" s="63"/>
      <c r="AX11" s="63"/>
      <c r="AY11" s="63"/>
      <c r="AZ11" s="63"/>
      <c r="BC11" s="65"/>
      <c r="BD11" s="66"/>
      <c r="BE11" s="67"/>
      <c r="BF11" s="67"/>
      <c r="BG11" s="68"/>
      <c r="BI11" s="40">
        <f ca="1" t="shared" si="1"/>
        <v>3</v>
      </c>
      <c r="BJ11" s="69" t="str">
        <f t="shared" si="2"/>
        <v>FOURNIER Maxime</v>
      </c>
      <c r="BK11" s="69" t="str">
        <f t="shared" si="3"/>
        <v>M</v>
      </c>
      <c r="BL11" s="69">
        <f t="shared" si="4"/>
        <v>71</v>
      </c>
      <c r="BM11" s="69" t="str">
        <f t="shared" si="5"/>
        <v>J C MAURICE VIAUD</v>
      </c>
      <c r="BN11" s="60"/>
      <c r="BO11" s="61"/>
      <c r="BP11" s="61"/>
      <c r="BQ11" s="61"/>
      <c r="BR11" s="61"/>
      <c r="BS11" s="61"/>
      <c r="BT11" s="61"/>
      <c r="BU11" s="61"/>
      <c r="BV11" s="60"/>
      <c r="BW11" s="61"/>
      <c r="BX11" s="61"/>
      <c r="BY11" s="61"/>
      <c r="BZ11" s="61"/>
      <c r="CA11" s="60"/>
      <c r="CB11" s="61"/>
      <c r="CC11" s="61"/>
      <c r="CD11" s="61"/>
      <c r="CE11" s="61"/>
      <c r="CF11" s="60"/>
      <c r="CG11" s="61"/>
      <c r="CH11" s="61"/>
      <c r="CI11" s="61"/>
      <c r="CJ11" s="60"/>
      <c r="CK11" s="61"/>
      <c r="CL11" s="61"/>
      <c r="CN11" s="65"/>
      <c r="CO11" s="66"/>
      <c r="CP11" s="67"/>
      <c r="CQ11" s="68"/>
    </row>
    <row r="12" spans="1:95" s="48" customFormat="1" ht="21" customHeight="1">
      <c r="A12" s="57" t="s">
        <v>68</v>
      </c>
      <c r="B12" s="57">
        <v>53</v>
      </c>
      <c r="C12" s="52">
        <f ca="1" t="shared" si="0"/>
        <v>4</v>
      </c>
      <c r="D12" s="58" t="s">
        <v>321</v>
      </c>
      <c r="E12" s="57" t="s">
        <v>70</v>
      </c>
      <c r="F12" s="57">
        <v>72</v>
      </c>
      <c r="G12" s="59" t="s">
        <v>322</v>
      </c>
      <c r="H12" s="61"/>
      <c r="I12" s="61"/>
      <c r="J12" s="60" t="s">
        <v>75</v>
      </c>
      <c r="K12" s="61"/>
      <c r="L12" s="61"/>
      <c r="M12" s="61"/>
      <c r="N12" s="60" t="s">
        <v>184</v>
      </c>
      <c r="O12" s="61"/>
      <c r="P12" s="61"/>
      <c r="Q12" s="61"/>
      <c r="R12" s="60" t="s">
        <v>88</v>
      </c>
      <c r="S12" s="61"/>
      <c r="T12" s="61"/>
      <c r="U12" s="61"/>
      <c r="V12" s="60" t="s">
        <v>72</v>
      </c>
      <c r="W12" s="61"/>
      <c r="X12" s="61"/>
      <c r="Y12" s="61"/>
      <c r="Z12" s="61"/>
      <c r="AA12" s="61"/>
      <c r="AB12" s="61"/>
      <c r="AC12" s="61"/>
      <c r="AD12" s="61"/>
      <c r="AE12" s="60" t="s">
        <v>88</v>
      </c>
      <c r="AF12" s="61"/>
      <c r="AG12" s="63"/>
      <c r="AH12" s="63"/>
      <c r="AI12" s="63"/>
      <c r="AJ12" s="63"/>
      <c r="AK12" s="63"/>
      <c r="AL12" s="62"/>
      <c r="AM12" s="62"/>
      <c r="AN12" s="62"/>
      <c r="AO12" s="63"/>
      <c r="AP12" s="63"/>
      <c r="AQ12" s="63"/>
      <c r="AR12" s="63"/>
      <c r="AS12" s="62"/>
      <c r="AT12" s="63"/>
      <c r="AU12" s="63"/>
      <c r="AV12" s="63"/>
      <c r="AW12" s="63"/>
      <c r="AX12" s="63"/>
      <c r="AY12" s="63"/>
      <c r="AZ12" s="63"/>
      <c r="BC12" s="65"/>
      <c r="BD12" s="66"/>
      <c r="BE12" s="67"/>
      <c r="BF12" s="67"/>
      <c r="BG12" s="68"/>
      <c r="BI12" s="40">
        <f ca="1" t="shared" si="1"/>
        <v>4</v>
      </c>
      <c r="BJ12" s="69" t="str">
        <f t="shared" si="2"/>
        <v>DE Kermel Nicolas</v>
      </c>
      <c r="BK12" s="69" t="str">
        <f t="shared" si="3"/>
        <v>M</v>
      </c>
      <c r="BL12" s="69">
        <f t="shared" si="4"/>
        <v>72</v>
      </c>
      <c r="BM12" s="69" t="str">
        <f t="shared" si="5"/>
        <v>UNION SPORTIVE CHANGE JUDO</v>
      </c>
      <c r="BN12" s="61"/>
      <c r="BO12" s="61"/>
      <c r="BP12" s="60"/>
      <c r="BQ12" s="61"/>
      <c r="BR12" s="61"/>
      <c r="BS12" s="61"/>
      <c r="BT12" s="60"/>
      <c r="BU12" s="61"/>
      <c r="BV12" s="61"/>
      <c r="BW12" s="61"/>
      <c r="BX12" s="60"/>
      <c r="BY12" s="61"/>
      <c r="BZ12" s="61"/>
      <c r="CA12" s="61"/>
      <c r="CB12" s="60"/>
      <c r="CC12" s="61"/>
      <c r="CD12" s="61"/>
      <c r="CE12" s="61"/>
      <c r="CF12" s="61"/>
      <c r="CG12" s="61"/>
      <c r="CH12" s="61"/>
      <c r="CI12" s="61"/>
      <c r="CJ12" s="61"/>
      <c r="CK12" s="60"/>
      <c r="CL12" s="61"/>
      <c r="CN12" s="65"/>
      <c r="CO12" s="66"/>
      <c r="CP12" s="67"/>
      <c r="CQ12" s="68"/>
    </row>
    <row r="13" spans="1:95" s="48" customFormat="1" ht="21" customHeight="1">
      <c r="A13" s="57" t="s">
        <v>68</v>
      </c>
      <c r="B13" s="57">
        <v>44</v>
      </c>
      <c r="C13" s="52">
        <f ca="1" t="shared" si="0"/>
        <v>5</v>
      </c>
      <c r="D13" s="58" t="s">
        <v>323</v>
      </c>
      <c r="E13" s="57" t="s">
        <v>70</v>
      </c>
      <c r="F13" s="57">
        <v>72</v>
      </c>
      <c r="G13" s="59" t="s">
        <v>324</v>
      </c>
      <c r="H13" s="61"/>
      <c r="I13" s="61"/>
      <c r="J13" s="61"/>
      <c r="K13" s="60" t="s">
        <v>72</v>
      </c>
      <c r="L13" s="61"/>
      <c r="M13" s="61"/>
      <c r="N13" s="61"/>
      <c r="O13" s="61"/>
      <c r="P13" s="60" t="s">
        <v>88</v>
      </c>
      <c r="Q13" s="61"/>
      <c r="R13" s="61"/>
      <c r="S13" s="61"/>
      <c r="T13" s="61"/>
      <c r="U13" s="61"/>
      <c r="V13" s="61"/>
      <c r="W13" s="60" t="s">
        <v>72</v>
      </c>
      <c r="X13" s="61"/>
      <c r="Y13" s="61"/>
      <c r="Z13" s="61"/>
      <c r="AA13" s="61"/>
      <c r="AB13" s="60" t="s">
        <v>72</v>
      </c>
      <c r="AC13" s="61"/>
      <c r="AD13" s="61"/>
      <c r="AE13" s="61"/>
      <c r="AF13" s="60" t="s">
        <v>72</v>
      </c>
      <c r="AG13" s="63"/>
      <c r="AH13" s="63"/>
      <c r="AI13" s="63"/>
      <c r="AJ13" s="63"/>
      <c r="AK13" s="63"/>
      <c r="AL13" s="62"/>
      <c r="AM13" s="63"/>
      <c r="AN13" s="63"/>
      <c r="AO13" s="62"/>
      <c r="AP13" s="62"/>
      <c r="AQ13" s="63"/>
      <c r="AR13" s="63"/>
      <c r="AS13" s="63"/>
      <c r="AT13" s="63"/>
      <c r="AU13" s="63"/>
      <c r="AV13" s="62"/>
      <c r="AW13" s="63"/>
      <c r="AX13" s="63"/>
      <c r="AY13" s="63"/>
      <c r="AZ13" s="63"/>
      <c r="BC13" s="65"/>
      <c r="BD13" s="67"/>
      <c r="BE13" s="67"/>
      <c r="BF13" s="67"/>
      <c r="BG13" s="68"/>
      <c r="BI13" s="40">
        <f ca="1" t="shared" si="1"/>
        <v>5</v>
      </c>
      <c r="BJ13" s="69" t="str">
        <f t="shared" si="2"/>
        <v>HERBIN Thierry</v>
      </c>
      <c r="BK13" s="69" t="str">
        <f t="shared" si="3"/>
        <v>M</v>
      </c>
      <c r="BL13" s="69">
        <f t="shared" si="4"/>
        <v>72</v>
      </c>
      <c r="BM13" s="69" t="str">
        <f t="shared" si="5"/>
        <v>JUDO CLUB DE BOUAYE</v>
      </c>
      <c r="BN13" s="61"/>
      <c r="BO13" s="61"/>
      <c r="BP13" s="61"/>
      <c r="BQ13" s="60"/>
      <c r="BR13" s="61"/>
      <c r="BS13" s="61"/>
      <c r="BT13" s="61"/>
      <c r="BU13" s="61"/>
      <c r="BV13" s="60"/>
      <c r="BW13" s="61"/>
      <c r="BX13" s="61"/>
      <c r="BY13" s="61"/>
      <c r="BZ13" s="61"/>
      <c r="CA13" s="61"/>
      <c r="CB13" s="61"/>
      <c r="CC13" s="60"/>
      <c r="CD13" s="61"/>
      <c r="CE13" s="61"/>
      <c r="CF13" s="61"/>
      <c r="CG13" s="61"/>
      <c r="CH13" s="60"/>
      <c r="CI13" s="61"/>
      <c r="CJ13" s="61"/>
      <c r="CK13" s="61"/>
      <c r="CL13" s="60"/>
      <c r="CN13" s="65"/>
      <c r="CO13" s="67"/>
      <c r="CP13" s="67"/>
      <c r="CQ13" s="68"/>
    </row>
    <row r="14" spans="1:95" s="48" customFormat="1" ht="21" customHeight="1">
      <c r="A14" s="57" t="s">
        <v>68</v>
      </c>
      <c r="B14" s="57">
        <v>44</v>
      </c>
      <c r="C14" s="52">
        <f ca="1" t="shared" si="0"/>
        <v>6</v>
      </c>
      <c r="D14" s="58" t="s">
        <v>325</v>
      </c>
      <c r="E14" s="57" t="s">
        <v>70</v>
      </c>
      <c r="F14" s="57">
        <v>72</v>
      </c>
      <c r="G14" s="59" t="s">
        <v>326</v>
      </c>
      <c r="H14" s="61"/>
      <c r="I14" s="61"/>
      <c r="J14" s="61"/>
      <c r="K14" s="61"/>
      <c r="L14" s="61"/>
      <c r="M14" s="60" t="s">
        <v>88</v>
      </c>
      <c r="N14" s="61"/>
      <c r="O14" s="61"/>
      <c r="P14" s="61"/>
      <c r="Q14" s="60" t="s">
        <v>97</v>
      </c>
      <c r="R14" s="61"/>
      <c r="S14" s="60" t="s">
        <v>72</v>
      </c>
      <c r="T14" s="61"/>
      <c r="U14" s="61"/>
      <c r="V14" s="61"/>
      <c r="W14" s="61"/>
      <c r="X14" s="61"/>
      <c r="Y14" s="61"/>
      <c r="Z14" s="60" t="s">
        <v>75</v>
      </c>
      <c r="AA14" s="61"/>
      <c r="AB14" s="61"/>
      <c r="AC14" s="60" t="s">
        <v>72</v>
      </c>
      <c r="AD14" s="61"/>
      <c r="AE14" s="61"/>
      <c r="AF14" s="61"/>
      <c r="AG14" s="63"/>
      <c r="AH14" s="63"/>
      <c r="AI14" s="63"/>
      <c r="AJ14" s="63"/>
      <c r="AK14" s="63"/>
      <c r="AL14" s="63"/>
      <c r="AM14" s="62"/>
      <c r="AN14" s="63"/>
      <c r="AO14" s="62"/>
      <c r="AP14" s="63"/>
      <c r="AQ14" s="63"/>
      <c r="AR14" s="63"/>
      <c r="AS14" s="63"/>
      <c r="AT14" s="63"/>
      <c r="AU14" s="63"/>
      <c r="AV14" s="63"/>
      <c r="AW14" s="62"/>
      <c r="AX14" s="62"/>
      <c r="AY14" s="63"/>
      <c r="AZ14" s="63"/>
      <c r="BC14" s="65"/>
      <c r="BD14" s="67"/>
      <c r="BE14" s="67"/>
      <c r="BF14" s="67"/>
      <c r="BG14" s="68"/>
      <c r="BI14" s="40">
        <f ca="1" t="shared" si="1"/>
        <v>6</v>
      </c>
      <c r="BJ14" s="69" t="str">
        <f t="shared" si="2"/>
        <v>LEPINAY Sebastien</v>
      </c>
      <c r="BK14" s="69" t="str">
        <f t="shared" si="3"/>
        <v>M</v>
      </c>
      <c r="BL14" s="69">
        <f t="shared" si="4"/>
        <v>72</v>
      </c>
      <c r="BM14" s="69" t="str">
        <f t="shared" si="5"/>
        <v>FJEP AL LE PELLERIN</v>
      </c>
      <c r="BN14" s="61"/>
      <c r="BO14" s="61"/>
      <c r="BP14" s="61"/>
      <c r="BQ14" s="61"/>
      <c r="BR14" s="61"/>
      <c r="BS14" s="60"/>
      <c r="BT14" s="61"/>
      <c r="BU14" s="61"/>
      <c r="BV14" s="61"/>
      <c r="BW14" s="60"/>
      <c r="BX14" s="61"/>
      <c r="BY14" s="60"/>
      <c r="BZ14" s="61"/>
      <c r="CA14" s="61"/>
      <c r="CB14" s="61"/>
      <c r="CC14" s="61"/>
      <c r="CD14" s="61"/>
      <c r="CE14" s="61"/>
      <c r="CF14" s="60"/>
      <c r="CG14" s="61"/>
      <c r="CH14" s="61"/>
      <c r="CI14" s="60"/>
      <c r="CJ14" s="61"/>
      <c r="CK14" s="61"/>
      <c r="CL14" s="61"/>
      <c r="CN14" s="65"/>
      <c r="CO14" s="67"/>
      <c r="CP14" s="67"/>
      <c r="CQ14" s="68"/>
    </row>
    <row r="15" spans="1:95" s="48" customFormat="1" ht="21" customHeight="1">
      <c r="A15" s="57" t="s">
        <v>68</v>
      </c>
      <c r="B15" s="57">
        <v>85</v>
      </c>
      <c r="C15" s="52">
        <f ca="1" t="shared" si="0"/>
        <v>7</v>
      </c>
      <c r="D15" s="58" t="s">
        <v>327</v>
      </c>
      <c r="E15" s="57" t="s">
        <v>70</v>
      </c>
      <c r="F15" s="57">
        <v>72</v>
      </c>
      <c r="G15" s="59" t="s">
        <v>328</v>
      </c>
      <c r="H15" s="61"/>
      <c r="I15" s="61"/>
      <c r="J15" s="61"/>
      <c r="K15" s="61"/>
      <c r="L15" s="60" t="s">
        <v>72</v>
      </c>
      <c r="M15" s="61"/>
      <c r="N15" s="61"/>
      <c r="O15" s="60" t="s">
        <v>72</v>
      </c>
      <c r="P15" s="61"/>
      <c r="Q15" s="61"/>
      <c r="R15" s="61"/>
      <c r="S15" s="61"/>
      <c r="T15" s="61"/>
      <c r="U15" s="60" t="s">
        <v>72</v>
      </c>
      <c r="V15" s="61"/>
      <c r="W15" s="61"/>
      <c r="X15" s="60" t="s">
        <v>84</v>
      </c>
      <c r="Y15" s="61"/>
      <c r="Z15" s="61"/>
      <c r="AA15" s="60" t="s">
        <v>72</v>
      </c>
      <c r="AB15" s="61"/>
      <c r="AC15" s="61"/>
      <c r="AD15" s="61"/>
      <c r="AE15" s="61"/>
      <c r="AF15" s="61"/>
      <c r="AG15" s="63"/>
      <c r="AH15" s="63"/>
      <c r="AI15" s="63"/>
      <c r="AJ15" s="63"/>
      <c r="AK15" s="63"/>
      <c r="AL15" s="63"/>
      <c r="AM15" s="63"/>
      <c r="AN15" s="62"/>
      <c r="AO15" s="63"/>
      <c r="AP15" s="62"/>
      <c r="AQ15" s="63"/>
      <c r="AR15" s="63"/>
      <c r="AS15" s="63"/>
      <c r="AT15" s="63"/>
      <c r="AU15" s="63"/>
      <c r="AV15" s="63"/>
      <c r="AW15" s="62"/>
      <c r="AX15" s="63"/>
      <c r="AY15" s="62"/>
      <c r="AZ15" s="63"/>
      <c r="BC15" s="65"/>
      <c r="BD15" s="67"/>
      <c r="BE15" s="67"/>
      <c r="BF15" s="67"/>
      <c r="BG15" s="68"/>
      <c r="BI15" s="40">
        <f ca="1" t="shared" si="1"/>
        <v>7</v>
      </c>
      <c r="BJ15" s="69" t="str">
        <f t="shared" si="2"/>
        <v>RAVELEAU Florian</v>
      </c>
      <c r="BK15" s="69" t="str">
        <f t="shared" si="3"/>
        <v>M</v>
      </c>
      <c r="BL15" s="69">
        <f t="shared" si="4"/>
        <v>72</v>
      </c>
      <c r="BM15" s="69" t="str">
        <f t="shared" si="5"/>
        <v>AL JUDO CLUB MONTAIGU</v>
      </c>
      <c r="BN15" s="61"/>
      <c r="BO15" s="61"/>
      <c r="BP15" s="61"/>
      <c r="BQ15" s="61"/>
      <c r="BR15" s="60"/>
      <c r="BS15" s="61"/>
      <c r="BT15" s="61"/>
      <c r="BU15" s="60"/>
      <c r="BV15" s="61"/>
      <c r="BW15" s="61"/>
      <c r="BX15" s="61"/>
      <c r="BY15" s="61"/>
      <c r="BZ15" s="61"/>
      <c r="CA15" s="60"/>
      <c r="CB15" s="61"/>
      <c r="CC15" s="61"/>
      <c r="CD15" s="60"/>
      <c r="CE15" s="61"/>
      <c r="CF15" s="61"/>
      <c r="CG15" s="60"/>
      <c r="CH15" s="61"/>
      <c r="CI15" s="61"/>
      <c r="CJ15" s="61"/>
      <c r="CK15" s="61"/>
      <c r="CL15" s="61"/>
      <c r="CN15" s="65"/>
      <c r="CO15" s="67"/>
      <c r="CP15" s="67"/>
      <c r="CQ15" s="68"/>
    </row>
    <row r="16" spans="1:95" s="48" customFormat="1" ht="21" customHeight="1">
      <c r="A16" s="57" t="s">
        <v>68</v>
      </c>
      <c r="B16" s="57">
        <v>49</v>
      </c>
      <c r="C16" s="52">
        <f ca="1" t="shared" si="0"/>
        <v>8</v>
      </c>
      <c r="D16" s="58" t="s">
        <v>329</v>
      </c>
      <c r="E16" s="57" t="s">
        <v>70</v>
      </c>
      <c r="F16" s="57">
        <v>73</v>
      </c>
      <c r="G16" s="59" t="s">
        <v>165</v>
      </c>
      <c r="H16" s="61"/>
      <c r="I16" s="60" t="s">
        <v>72</v>
      </c>
      <c r="J16" s="61"/>
      <c r="K16" s="61"/>
      <c r="L16" s="61"/>
      <c r="M16" s="61"/>
      <c r="N16" s="60" t="s">
        <v>72</v>
      </c>
      <c r="O16" s="61"/>
      <c r="P16" s="61"/>
      <c r="Q16" s="61"/>
      <c r="R16" s="61"/>
      <c r="S16" s="61"/>
      <c r="T16" s="60" t="s">
        <v>100</v>
      </c>
      <c r="U16" s="61"/>
      <c r="V16" s="61"/>
      <c r="W16" s="61"/>
      <c r="X16" s="61"/>
      <c r="Y16" s="60" t="s">
        <v>88</v>
      </c>
      <c r="Z16" s="61"/>
      <c r="AA16" s="61"/>
      <c r="AB16" s="61"/>
      <c r="AC16" s="61"/>
      <c r="AD16" s="60"/>
      <c r="AE16" s="61"/>
      <c r="AF16" s="61"/>
      <c r="AG16" s="63"/>
      <c r="AH16" s="62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2"/>
      <c r="AW16" s="63"/>
      <c r="AX16" s="62"/>
      <c r="AY16" s="62"/>
      <c r="AZ16" s="63"/>
      <c r="BC16" s="65"/>
      <c r="BD16" s="67"/>
      <c r="BE16" s="67"/>
      <c r="BF16" s="67"/>
      <c r="BG16" s="68"/>
      <c r="BI16" s="40">
        <f ca="1" t="shared" si="1"/>
        <v>8</v>
      </c>
      <c r="BJ16" s="69" t="str">
        <f t="shared" si="2"/>
        <v>BRIAND Denis</v>
      </c>
      <c r="BK16" s="69" t="str">
        <f t="shared" si="3"/>
        <v>M</v>
      </c>
      <c r="BL16" s="69">
        <f t="shared" si="4"/>
        <v>73</v>
      </c>
      <c r="BM16" s="69" t="str">
        <f t="shared" si="5"/>
        <v>UNION CHOLET JUDO 49</v>
      </c>
      <c r="BN16" s="61"/>
      <c r="BO16" s="60"/>
      <c r="BP16" s="61"/>
      <c r="BQ16" s="61"/>
      <c r="BR16" s="61"/>
      <c r="BS16" s="61"/>
      <c r="BT16" s="60"/>
      <c r="BU16" s="61"/>
      <c r="BV16" s="61"/>
      <c r="BW16" s="61"/>
      <c r="BX16" s="61"/>
      <c r="BY16" s="61"/>
      <c r="BZ16" s="60"/>
      <c r="CA16" s="61"/>
      <c r="CB16" s="61"/>
      <c r="CC16" s="61"/>
      <c r="CD16" s="61"/>
      <c r="CE16" s="60"/>
      <c r="CF16" s="61"/>
      <c r="CG16" s="61"/>
      <c r="CH16" s="61"/>
      <c r="CI16" s="61"/>
      <c r="CJ16" s="60"/>
      <c r="CK16" s="61"/>
      <c r="CL16" s="61"/>
      <c r="CN16" s="65"/>
      <c r="CO16" s="67"/>
      <c r="CP16" s="67"/>
      <c r="CQ16" s="68"/>
    </row>
    <row r="17" spans="1:95" s="48" customFormat="1" ht="21" customHeight="1">
      <c r="A17" s="57" t="s">
        <v>68</v>
      </c>
      <c r="B17" s="57">
        <v>44</v>
      </c>
      <c r="C17" s="52">
        <f ca="1" t="shared" si="0"/>
        <v>9</v>
      </c>
      <c r="D17" s="58" t="s">
        <v>330</v>
      </c>
      <c r="E17" s="57" t="s">
        <v>70</v>
      </c>
      <c r="F17" s="57">
        <v>73</v>
      </c>
      <c r="G17" s="59" t="s">
        <v>331</v>
      </c>
      <c r="H17" s="61"/>
      <c r="I17" s="61"/>
      <c r="J17" s="61"/>
      <c r="K17" s="60" t="s">
        <v>88</v>
      </c>
      <c r="L17" s="61"/>
      <c r="M17" s="61"/>
      <c r="N17" s="61"/>
      <c r="O17" s="61"/>
      <c r="P17" s="61"/>
      <c r="Q17" s="60" t="s">
        <v>72</v>
      </c>
      <c r="R17" s="61"/>
      <c r="S17" s="61"/>
      <c r="T17" s="60" t="s">
        <v>72</v>
      </c>
      <c r="U17" s="61"/>
      <c r="V17" s="61"/>
      <c r="W17" s="61"/>
      <c r="X17" s="60" t="s">
        <v>88</v>
      </c>
      <c r="Y17" s="61"/>
      <c r="Z17" s="61"/>
      <c r="AA17" s="61"/>
      <c r="AB17" s="61"/>
      <c r="AC17" s="61"/>
      <c r="AD17" s="61"/>
      <c r="AE17" s="60" t="s">
        <v>72</v>
      </c>
      <c r="AF17" s="61"/>
      <c r="AG17" s="63"/>
      <c r="AH17" s="63"/>
      <c r="AI17" s="62"/>
      <c r="AJ17" s="63"/>
      <c r="AK17" s="63"/>
      <c r="AL17" s="63"/>
      <c r="AM17" s="63"/>
      <c r="AN17" s="63"/>
      <c r="AO17" s="63"/>
      <c r="AP17" s="63"/>
      <c r="AQ17" s="62"/>
      <c r="AR17" s="63"/>
      <c r="AS17" s="63"/>
      <c r="AT17" s="62"/>
      <c r="AU17" s="63"/>
      <c r="AV17" s="63"/>
      <c r="AW17" s="63"/>
      <c r="AX17" s="63"/>
      <c r="AY17" s="63"/>
      <c r="AZ17" s="62"/>
      <c r="BC17" s="65"/>
      <c r="BD17" s="67"/>
      <c r="BE17" s="67"/>
      <c r="BF17" s="67"/>
      <c r="BG17" s="68"/>
      <c r="BI17" s="40">
        <f ca="1" t="shared" si="1"/>
        <v>9</v>
      </c>
      <c r="BJ17" s="69" t="str">
        <f t="shared" si="2"/>
        <v>FILLATRE Cyril</v>
      </c>
      <c r="BK17" s="69" t="str">
        <f t="shared" si="3"/>
        <v>M</v>
      </c>
      <c r="BL17" s="69">
        <f t="shared" si="4"/>
        <v>73</v>
      </c>
      <c r="BM17" s="69" t="str">
        <f t="shared" si="5"/>
        <v>JUDO CLUB BOUGUENAIS</v>
      </c>
      <c r="BN17" s="61"/>
      <c r="BO17" s="61"/>
      <c r="BP17" s="61"/>
      <c r="BQ17" s="60"/>
      <c r="BR17" s="61"/>
      <c r="BS17" s="61"/>
      <c r="BT17" s="61"/>
      <c r="BU17" s="61"/>
      <c r="BV17" s="61"/>
      <c r="BW17" s="60"/>
      <c r="BX17" s="61"/>
      <c r="BY17" s="61"/>
      <c r="BZ17" s="60"/>
      <c r="CA17" s="61"/>
      <c r="CB17" s="61"/>
      <c r="CC17" s="61"/>
      <c r="CD17" s="60"/>
      <c r="CE17" s="61"/>
      <c r="CF17" s="61"/>
      <c r="CG17" s="61"/>
      <c r="CH17" s="61"/>
      <c r="CI17" s="61"/>
      <c r="CJ17" s="61"/>
      <c r="CK17" s="60"/>
      <c r="CL17" s="61"/>
      <c r="CN17" s="65"/>
      <c r="CO17" s="67"/>
      <c r="CP17" s="67"/>
      <c r="CQ17" s="68"/>
    </row>
    <row r="18" spans="1:95" s="48" customFormat="1" ht="21" customHeight="1" thickBot="1">
      <c r="A18" s="57" t="s">
        <v>68</v>
      </c>
      <c r="B18" s="57">
        <v>44</v>
      </c>
      <c r="C18" s="52">
        <f ca="1" t="shared" si="0"/>
        <v>10</v>
      </c>
      <c r="D18" s="58" t="s">
        <v>332</v>
      </c>
      <c r="E18" s="57" t="s">
        <v>70</v>
      </c>
      <c r="F18" s="57">
        <v>73</v>
      </c>
      <c r="G18" s="59" t="s">
        <v>333</v>
      </c>
      <c r="H18" s="61"/>
      <c r="I18" s="60" t="s">
        <v>88</v>
      </c>
      <c r="J18" s="61"/>
      <c r="K18" s="61"/>
      <c r="L18" s="60" t="s">
        <v>88</v>
      </c>
      <c r="M18" s="61"/>
      <c r="N18" s="61"/>
      <c r="O18" s="61"/>
      <c r="P18" s="61"/>
      <c r="Q18" s="61"/>
      <c r="R18" s="61"/>
      <c r="S18" s="61"/>
      <c r="T18" s="61"/>
      <c r="U18" s="61"/>
      <c r="V18" s="60" t="s">
        <v>133</v>
      </c>
      <c r="W18" s="61"/>
      <c r="X18" s="61"/>
      <c r="Y18" s="61"/>
      <c r="Z18" s="61"/>
      <c r="AA18" s="61"/>
      <c r="AB18" s="61"/>
      <c r="AC18" s="60" t="s">
        <v>88</v>
      </c>
      <c r="AD18" s="61"/>
      <c r="AE18" s="61"/>
      <c r="AF18" s="60" t="s">
        <v>90</v>
      </c>
      <c r="AG18" s="63"/>
      <c r="AH18" s="63"/>
      <c r="AI18" s="63"/>
      <c r="AJ18" s="62"/>
      <c r="AK18" s="63"/>
      <c r="AL18" s="63"/>
      <c r="AM18" s="63"/>
      <c r="AN18" s="63"/>
      <c r="AO18" s="63"/>
      <c r="AP18" s="63"/>
      <c r="AQ18" s="63"/>
      <c r="AR18" s="62"/>
      <c r="AS18" s="63"/>
      <c r="AT18" s="63"/>
      <c r="AU18" s="62"/>
      <c r="AV18" s="63"/>
      <c r="AW18" s="63"/>
      <c r="AX18" s="63"/>
      <c r="AY18" s="63"/>
      <c r="AZ18" s="62"/>
      <c r="BC18" s="70"/>
      <c r="BD18" s="71"/>
      <c r="BE18" s="71"/>
      <c r="BF18" s="71"/>
      <c r="BG18" s="72"/>
      <c r="BI18" s="40">
        <f ca="1" t="shared" si="1"/>
        <v>10</v>
      </c>
      <c r="BJ18" s="69" t="str">
        <f t="shared" si="2"/>
        <v>MORIN Pierre Yves</v>
      </c>
      <c r="BK18" s="69" t="str">
        <f t="shared" si="3"/>
        <v>M</v>
      </c>
      <c r="BL18" s="69">
        <f t="shared" si="4"/>
        <v>73</v>
      </c>
      <c r="BM18" s="69" t="str">
        <f t="shared" si="5"/>
        <v>JC DE LA DIVATTE</v>
      </c>
      <c r="BN18" s="61"/>
      <c r="BO18" s="60"/>
      <c r="BP18" s="61"/>
      <c r="BQ18" s="61"/>
      <c r="BR18" s="60"/>
      <c r="BS18" s="61"/>
      <c r="BT18" s="61"/>
      <c r="BU18" s="61"/>
      <c r="BV18" s="61"/>
      <c r="BW18" s="61"/>
      <c r="BX18" s="61"/>
      <c r="BY18" s="61"/>
      <c r="BZ18" s="61"/>
      <c r="CA18" s="61"/>
      <c r="CB18" s="60"/>
      <c r="CC18" s="61"/>
      <c r="CD18" s="61"/>
      <c r="CE18" s="61"/>
      <c r="CF18" s="61"/>
      <c r="CG18" s="61"/>
      <c r="CH18" s="61"/>
      <c r="CI18" s="60"/>
      <c r="CJ18" s="61"/>
      <c r="CK18" s="61"/>
      <c r="CL18" s="60"/>
      <c r="CN18" s="70"/>
      <c r="CO18" s="71"/>
      <c r="CP18" s="71"/>
      <c r="CQ18" s="72"/>
    </row>
    <row r="19" spans="1:90" s="48" customFormat="1" ht="24.75" customHeight="1" thickBot="1">
      <c r="A19" s="64"/>
      <c r="B19" s="64"/>
      <c r="C19" s="73"/>
      <c r="D19" s="74"/>
      <c r="E19" s="74"/>
      <c r="F19" s="74"/>
      <c r="G19" s="74"/>
      <c r="H19" s="64"/>
      <c r="I19" s="64"/>
      <c r="J19" s="64"/>
      <c r="K19" s="64"/>
      <c r="L19" s="64"/>
      <c r="M19" s="75" t="s">
        <v>103</v>
      </c>
      <c r="N19" s="75"/>
      <c r="O19" s="75"/>
      <c r="P19" s="75"/>
      <c r="Q19" s="76"/>
      <c r="R19" s="64"/>
      <c r="S19" s="64"/>
      <c r="T19" s="64"/>
      <c r="U19" s="64"/>
      <c r="V19" s="64"/>
      <c r="Y19" s="77"/>
      <c r="Z19" s="77"/>
      <c r="AA19" s="77"/>
      <c r="AB19" s="77"/>
      <c r="AC19" s="77"/>
      <c r="AD19" s="77"/>
      <c r="AE19" s="77"/>
      <c r="AF19" s="77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I19" s="73"/>
      <c r="BJ19" s="74"/>
      <c r="BK19" s="74"/>
      <c r="BL19" s="74"/>
      <c r="BM19" s="74"/>
      <c r="BN19" s="64"/>
      <c r="BO19" s="64"/>
      <c r="BP19" s="64"/>
      <c r="BQ19" s="64"/>
      <c r="BR19" s="64"/>
      <c r="BS19" s="78" t="s">
        <v>103</v>
      </c>
      <c r="BT19" s="78"/>
      <c r="BU19" s="78"/>
      <c r="BV19" s="78"/>
      <c r="BW19" s="78" t="s">
        <v>104</v>
      </c>
      <c r="BX19" s="78"/>
      <c r="BY19" s="78"/>
      <c r="BZ19" s="78"/>
      <c r="CA19" s="64"/>
      <c r="CB19" s="64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1:95" s="48" customFormat="1" ht="24" customHeight="1" thickBot="1">
      <c r="A20" s="40" t="s">
        <v>14</v>
      </c>
      <c r="B20" s="40" t="s">
        <v>15</v>
      </c>
      <c r="C20" s="41" t="s">
        <v>16</v>
      </c>
      <c r="D20" s="79" t="s">
        <v>17</v>
      </c>
      <c r="E20" s="79" t="s">
        <v>18</v>
      </c>
      <c r="F20" s="50" t="s">
        <v>105</v>
      </c>
      <c r="G20" s="80" t="s">
        <v>20</v>
      </c>
      <c r="H20" s="81" t="s">
        <v>106</v>
      </c>
      <c r="I20" s="82" t="s">
        <v>107</v>
      </c>
      <c r="J20" s="82" t="s">
        <v>108</v>
      </c>
      <c r="K20" s="82" t="s">
        <v>109</v>
      </c>
      <c r="L20" s="83" t="s">
        <v>110</v>
      </c>
      <c r="M20" s="84" t="s">
        <v>111</v>
      </c>
      <c r="N20" s="85" t="s">
        <v>112</v>
      </c>
      <c r="O20" s="85" t="s">
        <v>113</v>
      </c>
      <c r="P20" s="86" t="s">
        <v>114</v>
      </c>
      <c r="Q20" s="87" t="s">
        <v>115</v>
      </c>
      <c r="R20" s="88"/>
      <c r="S20" s="89" t="s">
        <v>116</v>
      </c>
      <c r="T20" s="90" t="s">
        <v>117</v>
      </c>
      <c r="U20" s="91"/>
      <c r="V20" s="3"/>
      <c r="W20" s="92" t="s">
        <v>118</v>
      </c>
      <c r="X20" s="93"/>
      <c r="Y20" s="93"/>
      <c r="Z20" s="93"/>
      <c r="AA20" s="94"/>
      <c r="AB20" s="95"/>
      <c r="AC20" s="95"/>
      <c r="AD20" s="95"/>
      <c r="AE20" s="95"/>
      <c r="AF20" s="95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BC20" s="32" t="s">
        <v>119</v>
      </c>
      <c r="BD20" s="33" t="s">
        <v>120</v>
      </c>
      <c r="BE20" s="33" t="s">
        <v>121</v>
      </c>
      <c r="BF20" s="33" t="s">
        <v>122</v>
      </c>
      <c r="BG20" s="34" t="s">
        <v>123</v>
      </c>
      <c r="BI20" s="41" t="s">
        <v>16</v>
      </c>
      <c r="BJ20" s="79" t="s">
        <v>17</v>
      </c>
      <c r="BK20" s="79" t="s">
        <v>18</v>
      </c>
      <c r="BL20" s="50" t="s">
        <v>105</v>
      </c>
      <c r="BM20" s="80" t="s">
        <v>20</v>
      </c>
      <c r="BN20" s="81" t="s">
        <v>106</v>
      </c>
      <c r="BO20" s="82" t="s">
        <v>107</v>
      </c>
      <c r="BP20" s="82" t="s">
        <v>108</v>
      </c>
      <c r="BQ20" s="82" t="s">
        <v>109</v>
      </c>
      <c r="BR20" s="83" t="s">
        <v>110</v>
      </c>
      <c r="BS20" s="84" t="s">
        <v>111</v>
      </c>
      <c r="BT20" s="85" t="s">
        <v>112</v>
      </c>
      <c r="BU20" s="85" t="s">
        <v>113</v>
      </c>
      <c r="BV20" s="86" t="s">
        <v>114</v>
      </c>
      <c r="BW20" s="81" t="s">
        <v>119</v>
      </c>
      <c r="BX20" s="82" t="s">
        <v>120</v>
      </c>
      <c r="BY20" s="82" t="s">
        <v>121</v>
      </c>
      <c r="BZ20" s="83" t="s">
        <v>122</v>
      </c>
      <c r="CA20" s="87" t="s">
        <v>115</v>
      </c>
      <c r="CB20" s="88"/>
      <c r="CC20" s="89" t="s">
        <v>116</v>
      </c>
      <c r="CD20" s="90" t="s">
        <v>117</v>
      </c>
      <c r="CE20" s="91"/>
      <c r="CF20" s="3"/>
      <c r="CG20" s="92" t="s">
        <v>118</v>
      </c>
      <c r="CH20" s="93"/>
      <c r="CI20" s="93"/>
      <c r="CJ20" s="93"/>
      <c r="CK20" s="94"/>
      <c r="CL20" s="97"/>
      <c r="CM20" s="98"/>
      <c r="CN20" s="99"/>
      <c r="CO20" s="33"/>
      <c r="CP20" s="33"/>
      <c r="CQ20" s="34"/>
    </row>
    <row r="21" spans="1:95" s="48" customFormat="1" ht="21" customHeight="1">
      <c r="A21" s="57" t="str">
        <f aca="true" ca="1" t="shared" si="6" ref="A21:B30">OFFSET(A21,-12,0)</f>
        <v>PDL</v>
      </c>
      <c r="B21" s="57">
        <f ca="1" t="shared" si="6"/>
        <v>49</v>
      </c>
      <c r="C21" s="40">
        <v>1</v>
      </c>
      <c r="D21" s="100" t="str">
        <f aca="true" ca="1" t="shared" si="7" ref="D21:E30">OFFSET(D21,-12,0)</f>
        <v>CLAVREUL Mickael</v>
      </c>
      <c r="E21" s="57" t="str">
        <f ca="1" t="shared" si="7"/>
        <v>M</v>
      </c>
      <c r="F21" s="57">
        <v>0</v>
      </c>
      <c r="G21" s="101" t="str">
        <f aca="true" ca="1" t="shared" si="8" ref="G21:G30">OFFSET(G21,-12,0)</f>
        <v>JC ANJOU</v>
      </c>
      <c r="H21" s="102">
        <v>0</v>
      </c>
      <c r="I21" s="103">
        <v>0</v>
      </c>
      <c r="J21" s="103">
        <v>0</v>
      </c>
      <c r="K21" s="103">
        <v>10</v>
      </c>
      <c r="L21" s="104">
        <v>10</v>
      </c>
      <c r="M21" s="105"/>
      <c r="N21" s="106"/>
      <c r="O21" s="106"/>
      <c r="P21" s="107"/>
      <c r="Q21" s="108">
        <f aca="true" t="shared" si="9" ref="Q21:Q30">SUM(H21:P21,BC21:BG21)</f>
        <v>20</v>
      </c>
      <c r="R21" s="109"/>
      <c r="S21" s="110"/>
      <c r="T21" s="90">
        <f aca="true" ca="1" t="shared" si="10" ref="T21:T30">SUM(OFFSET(T21,0,-14),OFFSET(T21,0,-3))</f>
        <v>20</v>
      </c>
      <c r="U21" s="91"/>
      <c r="V21" s="3"/>
      <c r="W21" s="111" t="s">
        <v>46</v>
      </c>
      <c r="X21" s="112" t="s">
        <v>47</v>
      </c>
      <c r="Y21" s="112" t="s">
        <v>48</v>
      </c>
      <c r="Z21" s="112" t="s">
        <v>49</v>
      </c>
      <c r="AA21" s="256" t="s">
        <v>50</v>
      </c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BC21" s="65"/>
      <c r="BD21" s="66"/>
      <c r="BE21" s="67"/>
      <c r="BF21" s="67"/>
      <c r="BG21" s="68"/>
      <c r="BI21" s="40">
        <v>1</v>
      </c>
      <c r="BJ21" s="57" t="str">
        <f aca="true" t="shared" si="11" ref="BJ21:BJ30">D21</f>
        <v>CLAVREUL Mickael</v>
      </c>
      <c r="BK21" s="57" t="str">
        <f aca="true" t="shared" si="12" ref="BK21:BK30">E21</f>
        <v>M</v>
      </c>
      <c r="BL21" s="57">
        <f aca="true" t="shared" si="13" ref="BL21:BL30">F21</f>
        <v>0</v>
      </c>
      <c r="BM21" s="57" t="str">
        <f aca="true" t="shared" si="14" ref="BM21:BM30">G21</f>
        <v>JC ANJOU</v>
      </c>
      <c r="BN21" s="102"/>
      <c r="BO21" s="103"/>
      <c r="BP21" s="103"/>
      <c r="BQ21" s="103"/>
      <c r="BR21" s="104"/>
      <c r="BS21" s="105"/>
      <c r="BT21" s="106"/>
      <c r="BU21" s="106"/>
      <c r="BV21" s="107"/>
      <c r="BW21" s="102"/>
      <c r="BX21" s="103"/>
      <c r="BY21" s="103"/>
      <c r="BZ21" s="104"/>
      <c r="CA21" s="114"/>
      <c r="CB21" s="115"/>
      <c r="CC21" s="110"/>
      <c r="CD21" s="90"/>
      <c r="CE21" s="91"/>
      <c r="CF21" s="3"/>
      <c r="CG21" s="37" t="s">
        <v>46</v>
      </c>
      <c r="CH21" s="38" t="s">
        <v>47</v>
      </c>
      <c r="CI21" s="38" t="s">
        <v>48</v>
      </c>
      <c r="CJ21" s="38" t="s">
        <v>49</v>
      </c>
      <c r="CK21" s="39" t="s">
        <v>50</v>
      </c>
      <c r="CL21" s="96"/>
      <c r="CM21" s="116"/>
      <c r="CN21" s="117"/>
      <c r="CO21" s="118"/>
      <c r="CP21" s="118"/>
      <c r="CQ21" s="119"/>
    </row>
    <row r="22" spans="1:95" s="48" customFormat="1" ht="21" customHeight="1">
      <c r="A22" s="57" t="str">
        <f ca="1" t="shared" si="6"/>
        <v>PDL</v>
      </c>
      <c r="B22" s="57">
        <f ca="1" t="shared" si="6"/>
        <v>49</v>
      </c>
      <c r="C22" s="40">
        <v>2</v>
      </c>
      <c r="D22" s="100" t="str">
        <f ca="1" t="shared" si="7"/>
        <v>FISSON Vincent</v>
      </c>
      <c r="E22" s="57" t="str">
        <f ca="1" t="shared" si="7"/>
        <v>M</v>
      </c>
      <c r="F22" s="57">
        <v>0</v>
      </c>
      <c r="G22" s="101" t="str">
        <f ca="1" t="shared" si="8"/>
        <v>JUDO CLUB BEAUPREAU</v>
      </c>
      <c r="H22" s="120">
        <v>0</v>
      </c>
      <c r="I22" s="121">
        <v>10</v>
      </c>
      <c r="J22" s="121">
        <v>10</v>
      </c>
      <c r="K22" s="121">
        <v>0</v>
      </c>
      <c r="L22" s="122">
        <v>10</v>
      </c>
      <c r="M22" s="123"/>
      <c r="N22" s="124"/>
      <c r="O22" s="124"/>
      <c r="P22" s="125"/>
      <c r="Q22" s="126">
        <f t="shared" si="9"/>
        <v>30</v>
      </c>
      <c r="R22" s="127"/>
      <c r="S22" s="110"/>
      <c r="T22" s="90">
        <f ca="1" t="shared" si="10"/>
        <v>30</v>
      </c>
      <c r="U22" s="91"/>
      <c r="V22" s="3"/>
      <c r="W22" s="128" t="s">
        <v>51</v>
      </c>
      <c r="X22" s="43" t="s">
        <v>52</v>
      </c>
      <c r="Y22" s="43" t="s">
        <v>53</v>
      </c>
      <c r="Z22" s="43" t="s">
        <v>54</v>
      </c>
      <c r="AA22" s="129" t="s">
        <v>55</v>
      </c>
      <c r="AB22" s="96"/>
      <c r="AC22" s="96"/>
      <c r="AD22" s="96"/>
      <c r="AE22" s="96"/>
      <c r="AF22" s="96"/>
      <c r="AG22" s="96"/>
      <c r="AH22" s="96"/>
      <c r="AI22" s="96"/>
      <c r="AJ22" s="130"/>
      <c r="AK22" s="130"/>
      <c r="AL22" s="130"/>
      <c r="AM22" s="130"/>
      <c r="AN22" s="130"/>
      <c r="AO22" s="130"/>
      <c r="AP22" s="130"/>
      <c r="BC22" s="65"/>
      <c r="BD22" s="66"/>
      <c r="BE22" s="67"/>
      <c r="BF22" s="67"/>
      <c r="BG22" s="68"/>
      <c r="BI22" s="40">
        <v>2</v>
      </c>
      <c r="BJ22" s="57" t="str">
        <f t="shared" si="11"/>
        <v>FISSON Vincent</v>
      </c>
      <c r="BK22" s="57" t="str">
        <f t="shared" si="12"/>
        <v>M</v>
      </c>
      <c r="BL22" s="57">
        <f t="shared" si="13"/>
        <v>0</v>
      </c>
      <c r="BM22" s="57" t="str">
        <f t="shared" si="14"/>
        <v>JUDO CLUB BEAUPREAU</v>
      </c>
      <c r="BN22" s="120"/>
      <c r="BO22" s="121"/>
      <c r="BP22" s="121"/>
      <c r="BQ22" s="121"/>
      <c r="BR22" s="122"/>
      <c r="BS22" s="123"/>
      <c r="BT22" s="124"/>
      <c r="BU22" s="124"/>
      <c r="BV22" s="125"/>
      <c r="BW22" s="120"/>
      <c r="BX22" s="121"/>
      <c r="BY22" s="121"/>
      <c r="BZ22" s="122"/>
      <c r="CA22" s="131"/>
      <c r="CB22" s="132"/>
      <c r="CC22" s="110"/>
      <c r="CD22" s="90"/>
      <c r="CE22" s="91"/>
      <c r="CF22" s="3"/>
      <c r="CG22" s="53" t="s">
        <v>51</v>
      </c>
      <c r="CH22" s="52" t="s">
        <v>52</v>
      </c>
      <c r="CI22" s="52" t="s">
        <v>53</v>
      </c>
      <c r="CJ22" s="52" t="s">
        <v>54</v>
      </c>
      <c r="CK22" s="54" t="s">
        <v>55</v>
      </c>
      <c r="CL22" s="96"/>
      <c r="CM22" s="116"/>
      <c r="CN22" s="117"/>
      <c r="CO22" s="118"/>
      <c r="CP22" s="118"/>
      <c r="CQ22" s="119"/>
    </row>
    <row r="23" spans="1:95" s="48" customFormat="1" ht="21" customHeight="1">
      <c r="A23" s="57" t="str">
        <f ca="1" t="shared" si="6"/>
        <v>PDL</v>
      </c>
      <c r="B23" s="57">
        <f ca="1" t="shared" si="6"/>
        <v>44</v>
      </c>
      <c r="C23" s="40">
        <v>3</v>
      </c>
      <c r="D23" s="57" t="str">
        <f ca="1" t="shared" si="7"/>
        <v>FOURNIER Maxime</v>
      </c>
      <c r="E23" s="57" t="str">
        <f ca="1" t="shared" si="7"/>
        <v>M</v>
      </c>
      <c r="F23" s="57">
        <v>0</v>
      </c>
      <c r="G23" s="101" t="str">
        <f ca="1" t="shared" si="8"/>
        <v>J C MAURICE VIAUD</v>
      </c>
      <c r="H23" s="120">
        <v>0</v>
      </c>
      <c r="I23" s="121">
        <v>0</v>
      </c>
      <c r="J23" s="121">
        <v>10</v>
      </c>
      <c r="K23" s="121">
        <v>7</v>
      </c>
      <c r="L23" s="122">
        <f>IF(M23&lt;&gt;"","-","")</f>
      </c>
      <c r="M23" s="123"/>
      <c r="N23" s="124"/>
      <c r="O23" s="124"/>
      <c r="P23" s="125"/>
      <c r="Q23" s="126">
        <f t="shared" si="9"/>
        <v>17</v>
      </c>
      <c r="R23" s="127"/>
      <c r="S23" s="110"/>
      <c r="T23" s="90">
        <f ca="1" t="shared" si="10"/>
        <v>17</v>
      </c>
      <c r="U23" s="91"/>
      <c r="V23" s="3"/>
      <c r="W23" s="128" t="s">
        <v>56</v>
      </c>
      <c r="X23" s="43" t="s">
        <v>57</v>
      </c>
      <c r="Y23" s="44" t="s">
        <v>58</v>
      </c>
      <c r="Z23" s="44" t="s">
        <v>59</v>
      </c>
      <c r="AA23" s="257" t="s">
        <v>60</v>
      </c>
      <c r="AG23" s="96"/>
      <c r="BC23" s="65"/>
      <c r="BD23" s="66"/>
      <c r="BE23" s="67"/>
      <c r="BF23" s="67"/>
      <c r="BG23" s="68"/>
      <c r="BI23" s="40">
        <v>3</v>
      </c>
      <c r="BJ23" s="57" t="str">
        <f t="shared" si="11"/>
        <v>FOURNIER Maxime</v>
      </c>
      <c r="BK23" s="57" t="str">
        <f t="shared" si="12"/>
        <v>M</v>
      </c>
      <c r="BL23" s="57">
        <f t="shared" si="13"/>
        <v>0</v>
      </c>
      <c r="BM23" s="57" t="str">
        <f t="shared" si="14"/>
        <v>J C MAURICE VIAUD</v>
      </c>
      <c r="BN23" s="120"/>
      <c r="BO23" s="121"/>
      <c r="BP23" s="121"/>
      <c r="BQ23" s="121"/>
      <c r="BR23" s="122"/>
      <c r="BS23" s="123"/>
      <c r="BT23" s="124"/>
      <c r="BU23" s="124"/>
      <c r="BV23" s="125"/>
      <c r="BW23" s="120"/>
      <c r="BX23" s="121"/>
      <c r="BY23" s="121"/>
      <c r="BZ23" s="122"/>
      <c r="CA23" s="131"/>
      <c r="CB23" s="132"/>
      <c r="CC23" s="110"/>
      <c r="CD23" s="90"/>
      <c r="CE23" s="91"/>
      <c r="CF23" s="3"/>
      <c r="CG23" s="53" t="s">
        <v>56</v>
      </c>
      <c r="CH23" s="52" t="s">
        <v>57</v>
      </c>
      <c r="CI23" s="52" t="s">
        <v>58</v>
      </c>
      <c r="CJ23" s="52" t="s">
        <v>59</v>
      </c>
      <c r="CK23" s="54" t="s">
        <v>60</v>
      </c>
      <c r="CL23" s="96"/>
      <c r="CM23" s="116"/>
      <c r="CN23" s="117"/>
      <c r="CO23" s="118"/>
      <c r="CP23" s="118"/>
      <c r="CQ23" s="119"/>
    </row>
    <row r="24" spans="1:95" s="48" customFormat="1" ht="21" customHeight="1" thickBot="1">
      <c r="A24" s="57" t="str">
        <f ca="1" t="shared" si="6"/>
        <v>PDL</v>
      </c>
      <c r="B24" s="57">
        <f ca="1" t="shared" si="6"/>
        <v>53</v>
      </c>
      <c r="C24" s="40">
        <v>4</v>
      </c>
      <c r="D24" s="100" t="str">
        <f ca="1" t="shared" si="7"/>
        <v>DE Kermel Nicolas</v>
      </c>
      <c r="E24" s="57" t="str">
        <f ca="1" t="shared" si="7"/>
        <v>M</v>
      </c>
      <c r="F24" s="57">
        <v>30</v>
      </c>
      <c r="G24" s="101" t="str">
        <f ca="1" t="shared" si="8"/>
        <v>UNION SPORTIVE CHANGE JUDO</v>
      </c>
      <c r="H24" s="120">
        <v>0</v>
      </c>
      <c r="I24" s="121">
        <v>10</v>
      </c>
      <c r="J24" s="121">
        <v>10</v>
      </c>
      <c r="K24" s="121">
        <v>0</v>
      </c>
      <c r="L24" s="122">
        <v>10</v>
      </c>
      <c r="M24" s="123"/>
      <c r="N24" s="124"/>
      <c r="O24" s="124"/>
      <c r="P24" s="125"/>
      <c r="Q24" s="126">
        <f t="shared" si="9"/>
        <v>30</v>
      </c>
      <c r="R24" s="127"/>
      <c r="S24" s="110"/>
      <c r="T24" s="90">
        <f ca="1" t="shared" si="10"/>
        <v>60</v>
      </c>
      <c r="U24" s="91"/>
      <c r="V24" s="3"/>
      <c r="W24" s="135" t="s">
        <v>61</v>
      </c>
      <c r="X24" s="136" t="s">
        <v>62</v>
      </c>
      <c r="Y24" s="136" t="s">
        <v>63</v>
      </c>
      <c r="Z24" s="136" t="s">
        <v>64</v>
      </c>
      <c r="AA24" s="137" t="s">
        <v>65</v>
      </c>
      <c r="AG24" s="96"/>
      <c r="BC24" s="65"/>
      <c r="BD24" s="66"/>
      <c r="BE24" s="67"/>
      <c r="BF24" s="67"/>
      <c r="BG24" s="68"/>
      <c r="BI24" s="40">
        <v>4</v>
      </c>
      <c r="BJ24" s="57" t="str">
        <f t="shared" si="11"/>
        <v>DE Kermel Nicolas</v>
      </c>
      <c r="BK24" s="57" t="str">
        <f t="shared" si="12"/>
        <v>M</v>
      </c>
      <c r="BL24" s="57">
        <f t="shared" si="13"/>
        <v>30</v>
      </c>
      <c r="BM24" s="57" t="str">
        <f t="shared" si="14"/>
        <v>UNION SPORTIVE CHANGE JUDO</v>
      </c>
      <c r="BN24" s="120"/>
      <c r="BO24" s="121"/>
      <c r="BP24" s="121"/>
      <c r="BQ24" s="121"/>
      <c r="BR24" s="122"/>
      <c r="BS24" s="123"/>
      <c r="BT24" s="124"/>
      <c r="BU24" s="124"/>
      <c r="BV24" s="125"/>
      <c r="BW24" s="120"/>
      <c r="BX24" s="121"/>
      <c r="BY24" s="121"/>
      <c r="BZ24" s="122"/>
      <c r="CA24" s="131"/>
      <c r="CB24" s="132"/>
      <c r="CC24" s="110"/>
      <c r="CD24" s="90"/>
      <c r="CE24" s="91"/>
      <c r="CF24" s="3"/>
      <c r="CG24" s="138" t="s">
        <v>61</v>
      </c>
      <c r="CH24" s="139" t="s">
        <v>62</v>
      </c>
      <c r="CI24" s="139" t="s">
        <v>63</v>
      </c>
      <c r="CJ24" s="139" t="s">
        <v>64</v>
      </c>
      <c r="CK24" s="140" t="s">
        <v>65</v>
      </c>
      <c r="CL24" s="96"/>
      <c r="CM24" s="116"/>
      <c r="CN24" s="117"/>
      <c r="CO24" s="118"/>
      <c r="CP24" s="118"/>
      <c r="CQ24" s="119"/>
    </row>
    <row r="25" spans="1:95" s="48" customFormat="1" ht="21" customHeight="1">
      <c r="A25" s="57" t="str">
        <f ca="1" t="shared" si="6"/>
        <v>PDL</v>
      </c>
      <c r="B25" s="57">
        <f ca="1" t="shared" si="6"/>
        <v>44</v>
      </c>
      <c r="C25" s="40">
        <v>5</v>
      </c>
      <c r="D25" s="100" t="str">
        <f ca="1" t="shared" si="7"/>
        <v>HERBIN Thierry</v>
      </c>
      <c r="E25" s="57" t="str">
        <f ca="1" t="shared" si="7"/>
        <v>M</v>
      </c>
      <c r="F25" s="57">
        <v>70</v>
      </c>
      <c r="G25" s="101" t="str">
        <f ca="1" t="shared" si="8"/>
        <v>JUDO CLUB DE BOUAYE</v>
      </c>
      <c r="H25" s="120">
        <v>0</v>
      </c>
      <c r="I25" s="121">
        <v>10</v>
      </c>
      <c r="J25" s="121">
        <v>0</v>
      </c>
      <c r="K25" s="121">
        <v>0</v>
      </c>
      <c r="L25" s="122">
        <v>0</v>
      </c>
      <c r="M25" s="123"/>
      <c r="N25" s="124"/>
      <c r="O25" s="124"/>
      <c r="P25" s="125"/>
      <c r="Q25" s="126">
        <f t="shared" si="9"/>
        <v>10</v>
      </c>
      <c r="R25" s="127"/>
      <c r="S25" s="110"/>
      <c r="T25" s="90">
        <f ca="1" t="shared" si="10"/>
        <v>80</v>
      </c>
      <c r="U25" s="91"/>
      <c r="V25" s="3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BC25" s="65"/>
      <c r="BD25" s="67"/>
      <c r="BE25" s="67"/>
      <c r="BF25" s="67"/>
      <c r="BG25" s="68"/>
      <c r="BI25" s="40">
        <v>5</v>
      </c>
      <c r="BJ25" s="57" t="str">
        <f t="shared" si="11"/>
        <v>HERBIN Thierry</v>
      </c>
      <c r="BK25" s="57" t="str">
        <f t="shared" si="12"/>
        <v>M</v>
      </c>
      <c r="BL25" s="57">
        <f t="shared" si="13"/>
        <v>70</v>
      </c>
      <c r="BM25" s="57" t="str">
        <f t="shared" si="14"/>
        <v>JUDO CLUB DE BOUAYE</v>
      </c>
      <c r="BN25" s="120"/>
      <c r="BO25" s="121"/>
      <c r="BP25" s="121"/>
      <c r="BQ25" s="121"/>
      <c r="BR25" s="122"/>
      <c r="BS25" s="123"/>
      <c r="BT25" s="124"/>
      <c r="BU25" s="124"/>
      <c r="BV25" s="125"/>
      <c r="BW25" s="120"/>
      <c r="BX25" s="121"/>
      <c r="BY25" s="121"/>
      <c r="BZ25" s="122"/>
      <c r="CA25" s="131"/>
      <c r="CB25" s="132"/>
      <c r="CC25" s="110"/>
      <c r="CD25" s="90"/>
      <c r="CE25" s="91"/>
      <c r="CF25" s="3"/>
      <c r="CG25" s="141"/>
      <c r="CH25" s="96"/>
      <c r="CI25" s="96"/>
      <c r="CJ25" s="96"/>
      <c r="CK25" s="96"/>
      <c r="CL25" s="96"/>
      <c r="CM25" s="116"/>
      <c r="CN25" s="117"/>
      <c r="CO25" s="118"/>
      <c r="CP25" s="118"/>
      <c r="CQ25" s="119"/>
    </row>
    <row r="26" spans="1:95" s="48" customFormat="1" ht="21" customHeight="1">
      <c r="A26" s="57" t="str">
        <f ca="1" t="shared" si="6"/>
        <v>PDL</v>
      </c>
      <c r="B26" s="57">
        <f ca="1" t="shared" si="6"/>
        <v>44</v>
      </c>
      <c r="C26" s="40">
        <v>6</v>
      </c>
      <c r="D26" s="100" t="str">
        <f ca="1" t="shared" si="7"/>
        <v>LEPINAY Sebastien</v>
      </c>
      <c r="E26" s="57" t="str">
        <f ca="1" t="shared" si="7"/>
        <v>M</v>
      </c>
      <c r="F26" s="57">
        <v>10</v>
      </c>
      <c r="G26" s="101" t="str">
        <f ca="1" t="shared" si="8"/>
        <v>FJEP AL LE PELLERIN</v>
      </c>
      <c r="H26" s="120">
        <v>10</v>
      </c>
      <c r="I26" s="121">
        <v>10</v>
      </c>
      <c r="J26" s="121">
        <v>0</v>
      </c>
      <c r="K26" s="121">
        <v>0</v>
      </c>
      <c r="L26" s="122">
        <v>0</v>
      </c>
      <c r="M26" s="123"/>
      <c r="N26" s="124"/>
      <c r="O26" s="124"/>
      <c r="P26" s="125"/>
      <c r="Q26" s="126">
        <f t="shared" si="9"/>
        <v>20</v>
      </c>
      <c r="R26" s="127"/>
      <c r="S26" s="110"/>
      <c r="T26" s="90">
        <f ca="1" t="shared" si="10"/>
        <v>30</v>
      </c>
      <c r="U26" s="91"/>
      <c r="V26" s="3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BC26" s="65"/>
      <c r="BD26" s="67"/>
      <c r="BE26" s="67"/>
      <c r="BF26" s="67"/>
      <c r="BG26" s="68"/>
      <c r="BI26" s="40">
        <v>6</v>
      </c>
      <c r="BJ26" s="57" t="str">
        <f t="shared" si="11"/>
        <v>LEPINAY Sebastien</v>
      </c>
      <c r="BK26" s="57" t="str">
        <f t="shared" si="12"/>
        <v>M</v>
      </c>
      <c r="BL26" s="57">
        <f t="shared" si="13"/>
        <v>10</v>
      </c>
      <c r="BM26" s="57" t="str">
        <f t="shared" si="14"/>
        <v>FJEP AL LE PELLERIN</v>
      </c>
      <c r="BN26" s="120"/>
      <c r="BO26" s="121"/>
      <c r="BP26" s="121"/>
      <c r="BQ26" s="121"/>
      <c r="BR26" s="122"/>
      <c r="BS26" s="123"/>
      <c r="BT26" s="124"/>
      <c r="BU26" s="124"/>
      <c r="BV26" s="125"/>
      <c r="BW26" s="120"/>
      <c r="BX26" s="121"/>
      <c r="BY26" s="121"/>
      <c r="BZ26" s="122"/>
      <c r="CA26" s="131"/>
      <c r="CB26" s="132"/>
      <c r="CC26" s="110"/>
      <c r="CD26" s="90"/>
      <c r="CE26" s="91"/>
      <c r="CF26" s="3"/>
      <c r="CG26" s="141"/>
      <c r="CH26" s="96"/>
      <c r="CI26" s="96"/>
      <c r="CJ26" s="96"/>
      <c r="CK26" s="96"/>
      <c r="CL26" s="96"/>
      <c r="CM26" s="116"/>
      <c r="CN26" s="117"/>
      <c r="CO26" s="118"/>
      <c r="CP26" s="118"/>
      <c r="CQ26" s="119"/>
    </row>
    <row r="27" spans="1:95" s="48" customFormat="1" ht="21" customHeight="1">
      <c r="A27" s="57" t="str">
        <f ca="1" t="shared" si="6"/>
        <v>PDL</v>
      </c>
      <c r="B27" s="57">
        <f ca="1" t="shared" si="6"/>
        <v>85</v>
      </c>
      <c r="C27" s="40">
        <v>7</v>
      </c>
      <c r="D27" s="100" t="str">
        <f ca="1" t="shared" si="7"/>
        <v>RAVELEAU Florian</v>
      </c>
      <c r="E27" s="57" t="str">
        <f ca="1" t="shared" si="7"/>
        <v>M</v>
      </c>
      <c r="F27" s="57">
        <v>0</v>
      </c>
      <c r="G27" s="101" t="str">
        <f ca="1" t="shared" si="8"/>
        <v>AL JUDO CLUB MONTAIGU</v>
      </c>
      <c r="H27" s="120">
        <v>0</v>
      </c>
      <c r="I27" s="121">
        <v>0</v>
      </c>
      <c r="J27" s="121">
        <v>0</v>
      </c>
      <c r="K27" s="121">
        <v>0</v>
      </c>
      <c r="L27" s="122">
        <v>0</v>
      </c>
      <c r="M27" s="123"/>
      <c r="N27" s="124"/>
      <c r="O27" s="124"/>
      <c r="P27" s="125"/>
      <c r="Q27" s="126">
        <f t="shared" si="9"/>
        <v>0</v>
      </c>
      <c r="R27" s="127"/>
      <c r="S27" s="110"/>
      <c r="T27" s="90">
        <f ca="1" t="shared" si="10"/>
        <v>0</v>
      </c>
      <c r="U27" s="91"/>
      <c r="V27" s="3"/>
      <c r="W27" s="96"/>
      <c r="X27" s="96"/>
      <c r="Y27" s="96"/>
      <c r="Z27" s="96"/>
      <c r="AA27" s="130"/>
      <c r="AB27" s="130"/>
      <c r="AC27" s="130"/>
      <c r="AD27" s="130"/>
      <c r="AE27" s="130"/>
      <c r="AF27" s="130"/>
      <c r="AG27" s="96"/>
      <c r="BC27" s="65"/>
      <c r="BD27" s="67"/>
      <c r="BE27" s="67"/>
      <c r="BF27" s="67"/>
      <c r="BG27" s="68"/>
      <c r="BI27" s="40">
        <v>7</v>
      </c>
      <c r="BJ27" s="57" t="str">
        <f t="shared" si="11"/>
        <v>RAVELEAU Florian</v>
      </c>
      <c r="BK27" s="57" t="str">
        <f t="shared" si="12"/>
        <v>M</v>
      </c>
      <c r="BL27" s="57">
        <f t="shared" si="13"/>
        <v>0</v>
      </c>
      <c r="BM27" s="57" t="str">
        <f t="shared" si="14"/>
        <v>AL JUDO CLUB MONTAIGU</v>
      </c>
      <c r="BN27" s="120"/>
      <c r="BO27" s="121"/>
      <c r="BP27" s="121"/>
      <c r="BQ27" s="121"/>
      <c r="BR27" s="122"/>
      <c r="BS27" s="123"/>
      <c r="BT27" s="124"/>
      <c r="BU27" s="124"/>
      <c r="BV27" s="125"/>
      <c r="BW27" s="120"/>
      <c r="BX27" s="121"/>
      <c r="BY27" s="121"/>
      <c r="BZ27" s="122"/>
      <c r="CA27" s="131"/>
      <c r="CB27" s="132"/>
      <c r="CC27" s="110"/>
      <c r="CD27" s="90"/>
      <c r="CE27" s="91"/>
      <c r="CF27" s="3"/>
      <c r="CG27" s="141"/>
      <c r="CH27" s="96"/>
      <c r="CI27" s="96"/>
      <c r="CJ27" s="96"/>
      <c r="CK27" s="130"/>
      <c r="CL27" s="96"/>
      <c r="CM27" s="116"/>
      <c r="CN27" s="117"/>
      <c r="CO27" s="118"/>
      <c r="CP27" s="118"/>
      <c r="CQ27" s="119"/>
    </row>
    <row r="28" spans="1:95" s="48" customFormat="1" ht="21" customHeight="1">
      <c r="A28" s="57" t="str">
        <f ca="1" t="shared" si="6"/>
        <v>PDL</v>
      </c>
      <c r="B28" s="57">
        <f ca="1" t="shared" si="6"/>
        <v>49</v>
      </c>
      <c r="C28" s="40">
        <v>8</v>
      </c>
      <c r="D28" s="100" t="str">
        <f ca="1" t="shared" si="7"/>
        <v>BRIAND Denis</v>
      </c>
      <c r="E28" s="57" t="str">
        <f ca="1" t="shared" si="7"/>
        <v>M</v>
      </c>
      <c r="F28" s="57">
        <v>80</v>
      </c>
      <c r="G28" s="101" t="str">
        <f ca="1" t="shared" si="8"/>
        <v>UNION CHOLET JUDO 49</v>
      </c>
      <c r="H28" s="120">
        <v>0</v>
      </c>
      <c r="I28" s="121">
        <v>0</v>
      </c>
      <c r="J28" s="121">
        <v>10</v>
      </c>
      <c r="K28" s="121">
        <v>10</v>
      </c>
      <c r="L28" s="122" t="str">
        <f>IF(M28&lt;&gt;"","-","")</f>
        <v>-</v>
      </c>
      <c r="M28" s="123" t="s">
        <v>124</v>
      </c>
      <c r="N28" s="124"/>
      <c r="O28" s="124"/>
      <c r="P28" s="125"/>
      <c r="Q28" s="126">
        <f t="shared" si="9"/>
        <v>20</v>
      </c>
      <c r="R28" s="127"/>
      <c r="S28" s="110"/>
      <c r="T28" s="142">
        <f ca="1" t="shared" si="10"/>
        <v>100</v>
      </c>
      <c r="U28" s="91"/>
      <c r="V28" s="3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96"/>
      <c r="BC28" s="65"/>
      <c r="BD28" s="67"/>
      <c r="BE28" s="67"/>
      <c r="BF28" s="67"/>
      <c r="BG28" s="68"/>
      <c r="BI28" s="40">
        <v>8</v>
      </c>
      <c r="BJ28" s="57" t="str">
        <f t="shared" si="11"/>
        <v>BRIAND Denis</v>
      </c>
      <c r="BK28" s="57" t="str">
        <f t="shared" si="12"/>
        <v>M</v>
      </c>
      <c r="BL28" s="57">
        <f t="shared" si="13"/>
        <v>80</v>
      </c>
      <c r="BM28" s="57" t="str">
        <f t="shared" si="14"/>
        <v>UNION CHOLET JUDO 49</v>
      </c>
      <c r="BN28" s="120"/>
      <c r="BO28" s="121"/>
      <c r="BP28" s="121"/>
      <c r="BQ28" s="121"/>
      <c r="BR28" s="122"/>
      <c r="BS28" s="123"/>
      <c r="BT28" s="124"/>
      <c r="BU28" s="124"/>
      <c r="BV28" s="125"/>
      <c r="BW28" s="120"/>
      <c r="BX28" s="121"/>
      <c r="BY28" s="121"/>
      <c r="BZ28" s="122"/>
      <c r="CA28" s="131"/>
      <c r="CB28" s="132"/>
      <c r="CC28" s="110"/>
      <c r="CD28" s="90"/>
      <c r="CE28" s="91"/>
      <c r="CF28" s="3"/>
      <c r="CG28" s="143"/>
      <c r="CH28" s="130"/>
      <c r="CI28" s="130"/>
      <c r="CJ28" s="130"/>
      <c r="CK28" s="130"/>
      <c r="CL28" s="96"/>
      <c r="CM28" s="116"/>
      <c r="CN28" s="117"/>
      <c r="CO28" s="118"/>
      <c r="CP28" s="118"/>
      <c r="CQ28" s="119"/>
    </row>
    <row r="29" spans="1:95" s="48" customFormat="1" ht="21" customHeight="1">
      <c r="A29" s="57" t="str">
        <f ca="1" t="shared" si="6"/>
        <v>PDL</v>
      </c>
      <c r="B29" s="57">
        <f ca="1" t="shared" si="6"/>
        <v>44</v>
      </c>
      <c r="C29" s="40">
        <v>9</v>
      </c>
      <c r="D29" s="100" t="str">
        <f ca="1" t="shared" si="7"/>
        <v>FILLATRE Cyril</v>
      </c>
      <c r="E29" s="57" t="str">
        <f ca="1" t="shared" si="7"/>
        <v>M</v>
      </c>
      <c r="F29" s="57">
        <v>10</v>
      </c>
      <c r="G29" s="101" t="str">
        <f ca="1" t="shared" si="8"/>
        <v>JUDO CLUB BOUGUENAIS</v>
      </c>
      <c r="H29" s="120">
        <v>10</v>
      </c>
      <c r="I29" s="121">
        <v>0</v>
      </c>
      <c r="J29" s="121">
        <v>0</v>
      </c>
      <c r="K29" s="121">
        <v>10</v>
      </c>
      <c r="L29" s="122">
        <v>0</v>
      </c>
      <c r="M29" s="123"/>
      <c r="N29" s="124"/>
      <c r="O29" s="124"/>
      <c r="P29" s="125"/>
      <c r="Q29" s="126">
        <f t="shared" si="9"/>
        <v>20</v>
      </c>
      <c r="R29" s="127"/>
      <c r="S29" s="110"/>
      <c r="T29" s="90">
        <f ca="1" t="shared" si="10"/>
        <v>30</v>
      </c>
      <c r="U29" s="91"/>
      <c r="V29" s="3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96"/>
      <c r="BC29" s="65"/>
      <c r="BD29" s="67"/>
      <c r="BE29" s="67"/>
      <c r="BF29" s="67"/>
      <c r="BG29" s="68"/>
      <c r="BI29" s="40">
        <v>9</v>
      </c>
      <c r="BJ29" s="57" t="str">
        <f t="shared" si="11"/>
        <v>FILLATRE Cyril</v>
      </c>
      <c r="BK29" s="57" t="str">
        <f t="shared" si="12"/>
        <v>M</v>
      </c>
      <c r="BL29" s="57">
        <f t="shared" si="13"/>
        <v>10</v>
      </c>
      <c r="BM29" s="57" t="str">
        <f t="shared" si="14"/>
        <v>JUDO CLUB BOUGUENAIS</v>
      </c>
      <c r="BN29" s="120"/>
      <c r="BO29" s="121"/>
      <c r="BP29" s="121"/>
      <c r="BQ29" s="121"/>
      <c r="BR29" s="122"/>
      <c r="BS29" s="123"/>
      <c r="BT29" s="124"/>
      <c r="BU29" s="124"/>
      <c r="BV29" s="125"/>
      <c r="BW29" s="120"/>
      <c r="BX29" s="121"/>
      <c r="BY29" s="121"/>
      <c r="BZ29" s="122"/>
      <c r="CA29" s="131"/>
      <c r="CB29" s="132"/>
      <c r="CC29" s="110"/>
      <c r="CD29" s="90"/>
      <c r="CE29" s="91"/>
      <c r="CF29" s="3"/>
      <c r="CG29" s="143"/>
      <c r="CH29" s="130"/>
      <c r="CI29" s="130"/>
      <c r="CJ29" s="130"/>
      <c r="CK29" s="130"/>
      <c r="CL29" s="96"/>
      <c r="CM29" s="116"/>
      <c r="CN29" s="117"/>
      <c r="CO29" s="118"/>
      <c r="CP29" s="118"/>
      <c r="CQ29" s="119"/>
    </row>
    <row r="30" spans="1:95" s="48" customFormat="1" ht="21" customHeight="1" thickBot="1">
      <c r="A30" s="57" t="str">
        <f ca="1" t="shared" si="6"/>
        <v>PDL</v>
      </c>
      <c r="B30" s="57">
        <f ca="1" t="shared" si="6"/>
        <v>44</v>
      </c>
      <c r="C30" s="40">
        <v>10</v>
      </c>
      <c r="D30" s="100" t="str">
        <f ca="1" t="shared" si="7"/>
        <v>MORIN Pierre Yves</v>
      </c>
      <c r="E30" s="57" t="str">
        <f ca="1" t="shared" si="7"/>
        <v>M</v>
      </c>
      <c r="F30" s="57">
        <v>47</v>
      </c>
      <c r="G30" s="101" t="str">
        <f ca="1" t="shared" si="8"/>
        <v>JC DE LA DIVATTE</v>
      </c>
      <c r="H30" s="144">
        <v>10</v>
      </c>
      <c r="I30" s="145">
        <v>10</v>
      </c>
      <c r="J30" s="145">
        <v>10</v>
      </c>
      <c r="K30" s="145">
        <v>10</v>
      </c>
      <c r="L30" s="146">
        <v>10</v>
      </c>
      <c r="M30" s="147"/>
      <c r="N30" s="148"/>
      <c r="O30" s="148"/>
      <c r="P30" s="149"/>
      <c r="Q30" s="150">
        <f t="shared" si="9"/>
        <v>50</v>
      </c>
      <c r="R30" s="151"/>
      <c r="S30" s="110"/>
      <c r="T30" s="90">
        <f ca="1" t="shared" si="10"/>
        <v>97</v>
      </c>
      <c r="U30" s="91"/>
      <c r="V30" s="3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96"/>
      <c r="BC30" s="70"/>
      <c r="BD30" s="71"/>
      <c r="BE30" s="71"/>
      <c r="BF30" s="71"/>
      <c r="BG30" s="72"/>
      <c r="BI30" s="40">
        <v>10</v>
      </c>
      <c r="BJ30" s="57" t="str">
        <f t="shared" si="11"/>
        <v>MORIN Pierre Yves</v>
      </c>
      <c r="BK30" s="57" t="str">
        <f t="shared" si="12"/>
        <v>M</v>
      </c>
      <c r="BL30" s="57">
        <f t="shared" si="13"/>
        <v>47</v>
      </c>
      <c r="BM30" s="57" t="str">
        <f t="shared" si="14"/>
        <v>JC DE LA DIVATTE</v>
      </c>
      <c r="BN30" s="144"/>
      <c r="BO30" s="145"/>
      <c r="BP30" s="145"/>
      <c r="BQ30" s="145"/>
      <c r="BR30" s="146"/>
      <c r="BS30" s="147"/>
      <c r="BT30" s="148"/>
      <c r="BU30" s="148"/>
      <c r="BV30" s="149"/>
      <c r="BW30" s="144"/>
      <c r="BX30" s="145"/>
      <c r="BY30" s="145"/>
      <c r="BZ30" s="146"/>
      <c r="CA30" s="152"/>
      <c r="CB30" s="153"/>
      <c r="CC30" s="110"/>
      <c r="CD30" s="90"/>
      <c r="CE30" s="91"/>
      <c r="CF30" s="3"/>
      <c r="CG30" s="154"/>
      <c r="CH30" s="155"/>
      <c r="CI30" s="155"/>
      <c r="CJ30" s="155"/>
      <c r="CK30" s="155"/>
      <c r="CL30" s="156"/>
      <c r="CM30" s="157"/>
      <c r="CN30" s="158"/>
      <c r="CO30" s="159"/>
      <c r="CP30" s="159"/>
      <c r="CQ30" s="160"/>
    </row>
    <row r="31" spans="1:90" s="48" customFormat="1" ht="11.25">
      <c r="A31" s="64"/>
      <c r="B31" s="64"/>
      <c r="C31" s="64"/>
      <c r="D31" s="161"/>
      <c r="E31" s="161"/>
      <c r="F31" s="161"/>
      <c r="G31" s="161"/>
      <c r="H31" s="161"/>
      <c r="I31" s="161"/>
      <c r="J31" s="161"/>
      <c r="K31" s="161"/>
      <c r="L31" s="161"/>
      <c r="M31" s="64"/>
      <c r="N31" s="64" t="s">
        <v>125</v>
      </c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I31" s="64"/>
      <c r="BJ31" s="161"/>
      <c r="BK31" s="161"/>
      <c r="BL31" s="161"/>
      <c r="BM31" s="161"/>
      <c r="BN31" s="161"/>
      <c r="BO31" s="161"/>
      <c r="BP31" s="161"/>
      <c r="BQ31" s="161"/>
      <c r="BR31" s="161"/>
      <c r="BS31" s="64"/>
      <c r="BT31" s="64" t="s">
        <v>125</v>
      </c>
      <c r="BU31" s="64"/>
      <c r="BV31" s="64"/>
      <c r="BW31" s="64"/>
      <c r="BX31" s="64"/>
      <c r="BY31" s="64"/>
      <c r="BZ31" s="64"/>
      <c r="CA31" s="64"/>
      <c r="CB31" s="64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80" s="48" customFormat="1" ht="11.25" hidden="1">
      <c r="A32" s="64"/>
      <c r="B32" s="64"/>
      <c r="C32" s="73">
        <f>COUNT(H32:BG32)</f>
        <v>24</v>
      </c>
      <c r="D32" s="73"/>
      <c r="F32" s="64"/>
      <c r="G32" s="162" t="s">
        <v>126</v>
      </c>
      <c r="H32" s="163">
        <v>1</v>
      </c>
      <c r="I32" s="163">
        <v>2</v>
      </c>
      <c r="J32" s="163">
        <v>3</v>
      </c>
      <c r="K32" s="163">
        <v>4</v>
      </c>
      <c r="L32" s="163">
        <v>5</v>
      </c>
      <c r="M32" s="163">
        <v>6</v>
      </c>
      <c r="N32" s="163">
        <v>7</v>
      </c>
      <c r="O32" s="163">
        <v>8</v>
      </c>
      <c r="P32" s="163">
        <v>9</v>
      </c>
      <c r="Q32" s="163">
        <v>10</v>
      </c>
      <c r="R32" s="163">
        <v>11</v>
      </c>
      <c r="S32" s="163">
        <v>12</v>
      </c>
      <c r="T32" s="163">
        <v>13</v>
      </c>
      <c r="U32" s="163">
        <v>14</v>
      </c>
      <c r="V32" s="163">
        <v>15</v>
      </c>
      <c r="W32" s="163">
        <v>16</v>
      </c>
      <c r="X32" s="163">
        <v>17</v>
      </c>
      <c r="Y32" s="163">
        <v>18</v>
      </c>
      <c r="Z32" s="163">
        <v>19</v>
      </c>
      <c r="AA32" s="163">
        <v>20</v>
      </c>
      <c r="AB32" s="163">
        <v>21</v>
      </c>
      <c r="AC32" s="163">
        <v>22</v>
      </c>
      <c r="AD32" s="163"/>
      <c r="AE32" s="163">
        <v>23</v>
      </c>
      <c r="AF32" s="163">
        <v>24</v>
      </c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</row>
    <row r="33" spans="1:80" s="48" customFormat="1" ht="11.25" hidden="1">
      <c r="A33" s="64"/>
      <c r="B33" s="64"/>
      <c r="F33" s="64"/>
      <c r="G33" s="165" t="s">
        <v>127</v>
      </c>
      <c r="H33" s="163">
        <v>1</v>
      </c>
      <c r="I33" s="163">
        <v>1</v>
      </c>
      <c r="J33" s="163">
        <v>1</v>
      </c>
      <c r="K33" s="163">
        <v>1</v>
      </c>
      <c r="L33" s="163">
        <v>1</v>
      </c>
      <c r="M33" s="163">
        <v>2</v>
      </c>
      <c r="N33" s="163">
        <v>2</v>
      </c>
      <c r="O33" s="163">
        <v>2</v>
      </c>
      <c r="P33" s="163">
        <v>2</v>
      </c>
      <c r="Q33" s="163">
        <v>2</v>
      </c>
      <c r="R33" s="163">
        <v>3</v>
      </c>
      <c r="S33" s="163">
        <v>3</v>
      </c>
      <c r="T33" s="163">
        <v>3</v>
      </c>
      <c r="U33" s="163">
        <v>3</v>
      </c>
      <c r="V33" s="163">
        <v>4</v>
      </c>
      <c r="W33" s="163">
        <v>4</v>
      </c>
      <c r="X33" s="163">
        <v>4</v>
      </c>
      <c r="Y33" s="163">
        <v>4</v>
      </c>
      <c r="Z33" s="163">
        <v>4</v>
      </c>
      <c r="AA33" s="163">
        <v>5</v>
      </c>
      <c r="AB33" s="163">
        <v>5</v>
      </c>
      <c r="AC33" s="163">
        <v>5</v>
      </c>
      <c r="AD33" s="163"/>
      <c r="AE33" s="163">
        <v>5</v>
      </c>
      <c r="AF33" s="163">
        <v>5</v>
      </c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1:90" s="48" customFormat="1" ht="11.25" hidden="1">
      <c r="A34" s="64"/>
      <c r="B34" s="64"/>
      <c r="C34" s="73"/>
      <c r="F34" s="64"/>
      <c r="G34" s="165" t="s">
        <v>128</v>
      </c>
      <c r="H34" s="163">
        <v>1</v>
      </c>
      <c r="I34" s="163">
        <v>1</v>
      </c>
      <c r="J34" s="163">
        <v>1</v>
      </c>
      <c r="K34" s="163">
        <v>1</v>
      </c>
      <c r="L34" s="163">
        <v>2</v>
      </c>
      <c r="M34" s="163">
        <v>1</v>
      </c>
      <c r="N34" s="163">
        <v>2</v>
      </c>
      <c r="O34" s="163">
        <v>2</v>
      </c>
      <c r="P34" s="163">
        <v>2</v>
      </c>
      <c r="Q34" s="163">
        <v>2</v>
      </c>
      <c r="R34" s="163">
        <v>3</v>
      </c>
      <c r="S34" s="163">
        <v>3</v>
      </c>
      <c r="T34" s="163">
        <v>3</v>
      </c>
      <c r="U34" s="163">
        <v>3</v>
      </c>
      <c r="V34" s="163">
        <v>3</v>
      </c>
      <c r="W34" s="163">
        <v>3</v>
      </c>
      <c r="X34" s="163">
        <v>4</v>
      </c>
      <c r="Y34" s="163">
        <v>4</v>
      </c>
      <c r="Z34" s="163">
        <v>4</v>
      </c>
      <c r="AA34" s="163">
        <v>5</v>
      </c>
      <c r="AB34" s="163">
        <v>4</v>
      </c>
      <c r="AC34" s="163">
        <v>4</v>
      </c>
      <c r="AD34" s="163"/>
      <c r="AE34" s="163">
        <v>5</v>
      </c>
      <c r="AF34" s="163">
        <v>5</v>
      </c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</row>
    <row r="35" spans="13:80" ht="11.25"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</row>
    <row r="36" spans="61:80" ht="11.25"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</row>
    <row r="37" spans="61:80" ht="11.25"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</row>
    <row r="38" spans="61:80" ht="11.25"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</row>
    <row r="39" spans="61:80" ht="11.25"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</row>
    <row r="40" spans="61:80" ht="11.25"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</row>
    <row r="41" spans="61:80" ht="11.25"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</row>
    <row r="42" spans="61:80" ht="11.25"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</row>
    <row r="43" spans="61:80" ht="11.25"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</row>
    <row r="44" spans="61:80" ht="11.25"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</row>
    <row r="45" spans="61:80" ht="11.25"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</row>
    <row r="46" spans="61:80" ht="11.25"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</row>
    <row r="47" spans="61:80" ht="11.25"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</row>
    <row r="48" spans="61:80" ht="11.25"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</row>
    <row r="49" spans="61:80" ht="11.25"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</row>
  </sheetData>
  <sheetProtection selectLockedCells="1"/>
  <mergeCells count="71">
    <mergeCell ref="CA30:CB30"/>
    <mergeCell ref="CG20:CK20"/>
    <mergeCell ref="CN4:CQ5"/>
    <mergeCell ref="CN6:CQ6"/>
    <mergeCell ref="CD30:CE30"/>
    <mergeCell ref="CD26:CE26"/>
    <mergeCell ref="CA27:CB27"/>
    <mergeCell ref="CD27:CE27"/>
    <mergeCell ref="CD21:CE21"/>
    <mergeCell ref="CA22:CB22"/>
    <mergeCell ref="P1:R1"/>
    <mergeCell ref="CD28:CE28"/>
    <mergeCell ref="CA29:CB29"/>
    <mergeCell ref="CD29:CE29"/>
    <mergeCell ref="BC6:BG6"/>
    <mergeCell ref="M19:P19"/>
    <mergeCell ref="CA28:CB28"/>
    <mergeCell ref="CA25:CB25"/>
    <mergeCell ref="CD25:CE25"/>
    <mergeCell ref="CA26:CB26"/>
    <mergeCell ref="K2:N2"/>
    <mergeCell ref="P2:P3"/>
    <mergeCell ref="Q2:Q3"/>
    <mergeCell ref="R2:R3"/>
    <mergeCell ref="J5:L5"/>
    <mergeCell ref="J4:R4"/>
    <mergeCell ref="AE5:AF6"/>
    <mergeCell ref="AB5:AD6"/>
    <mergeCell ref="CD22:CE22"/>
    <mergeCell ref="CA23:CB23"/>
    <mergeCell ref="CD23:CE23"/>
    <mergeCell ref="CA24:CB24"/>
    <mergeCell ref="CD24:CE24"/>
    <mergeCell ref="CH5:CJ6"/>
    <mergeCell ref="CK5:CL6"/>
    <mergeCell ref="CK7:CM7"/>
    <mergeCell ref="CA20:CB20"/>
    <mergeCell ref="CD20:CE20"/>
    <mergeCell ref="CA21:CB21"/>
    <mergeCell ref="Q27:R27"/>
    <mergeCell ref="T27:U27"/>
    <mergeCell ref="Q22:R22"/>
    <mergeCell ref="T22:U22"/>
    <mergeCell ref="Q23:R23"/>
    <mergeCell ref="T23:U23"/>
    <mergeCell ref="Q24:R24"/>
    <mergeCell ref="T24:U24"/>
    <mergeCell ref="Q26:R26"/>
    <mergeCell ref="Q28:R28"/>
    <mergeCell ref="T28:U28"/>
    <mergeCell ref="Q29:R29"/>
    <mergeCell ref="T29:U29"/>
    <mergeCell ref="BS19:BV19"/>
    <mergeCell ref="BW19:BZ19"/>
    <mergeCell ref="Q25:R25"/>
    <mergeCell ref="T25:U25"/>
    <mergeCell ref="W20:AA20"/>
    <mergeCell ref="Q20:R20"/>
    <mergeCell ref="T20:U20"/>
    <mergeCell ref="Q21:R21"/>
    <mergeCell ref="T21:U21"/>
    <mergeCell ref="T26:U26"/>
    <mergeCell ref="Q30:R30"/>
    <mergeCell ref="T30:U30"/>
    <mergeCell ref="BV1:BX1"/>
    <mergeCell ref="BQ2:BT2"/>
    <mergeCell ref="BV2:BV3"/>
    <mergeCell ref="BW2:BW3"/>
    <mergeCell ref="BX2:BX3"/>
    <mergeCell ref="BP4:BX4"/>
    <mergeCell ref="BP5:BR5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CW30"/>
  <sheetViews>
    <sheetView zoomScale="101" zoomScaleNormal="101" workbookViewId="0" topLeftCell="A7">
      <pane xSplit="7" ySplit="2" topLeftCell="H9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H8" sqref="H8"/>
    </sheetView>
  </sheetViews>
  <sheetFormatPr defaultColWidth="11.421875" defaultRowHeight="12.75"/>
  <cols>
    <col min="1" max="1" width="6.140625" style="48" hidden="1" customWidth="1"/>
    <col min="2" max="2" width="5.140625" style="48" hidden="1" customWidth="1"/>
    <col min="3" max="3" width="4.57421875" style="73" bestFit="1" customWidth="1"/>
    <col min="4" max="4" width="22.57421875" style="48" customWidth="1"/>
    <col min="5" max="5" width="3.140625" style="48" customWidth="1"/>
    <col min="6" max="6" width="7.7109375" style="48" customWidth="1"/>
    <col min="7" max="7" width="22.00390625" style="48" customWidth="1"/>
    <col min="8" max="27" width="4.140625" style="48" customWidth="1"/>
    <col min="28" max="28" width="4.7109375" style="64" hidden="1" customWidth="1"/>
    <col min="29" max="30" width="4.7109375" style="64" customWidth="1"/>
    <col min="31" max="35" width="4.7109375" style="64" hidden="1" customWidth="1"/>
    <col min="36" max="36" width="2.28125" style="48" customWidth="1"/>
    <col min="37" max="42" width="11.421875" style="0" hidden="1" customWidth="1"/>
    <col min="43" max="47" width="11.421875" style="48" hidden="1" customWidth="1"/>
    <col min="48" max="53" width="11.421875" style="0" hidden="1" customWidth="1"/>
    <col min="54" max="54" width="10.28125" style="48" hidden="1" customWidth="1"/>
    <col min="55" max="59" width="4.7109375" style="48" hidden="1" customWidth="1"/>
    <col min="60" max="60" width="11.421875" style="48" customWidth="1"/>
    <col min="61" max="61" width="4.57421875" style="48" hidden="1" customWidth="1"/>
    <col min="62" max="62" width="22.57421875" style="48" hidden="1" customWidth="1"/>
    <col min="63" max="63" width="3.140625" style="48" hidden="1" customWidth="1"/>
    <col min="64" max="64" width="7.7109375" style="48" hidden="1" customWidth="1"/>
    <col min="65" max="65" width="21.8515625" style="48" hidden="1" customWidth="1"/>
    <col min="66" max="86" width="4.00390625" style="48" hidden="1" customWidth="1"/>
    <col min="87" max="87" width="6.421875" style="48" hidden="1" customWidth="1"/>
    <col min="88" max="91" width="4.00390625" style="48" hidden="1" customWidth="1"/>
    <col min="92" max="92" width="4.00390625" style="48" customWidth="1"/>
    <col min="93" max="100" width="11.421875" style="48" customWidth="1"/>
    <col min="101" max="101" width="0" style="48" hidden="1" customWidth="1"/>
    <col min="102" max="16384" width="11.421875" style="48" customWidth="1"/>
  </cols>
  <sheetData>
    <row r="1" spans="3:101" s="168" customFormat="1" ht="13.5" thickBot="1">
      <c r="C1" s="289">
        <v>8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 t="s">
        <v>0</v>
      </c>
      <c r="Q1" s="6"/>
      <c r="R1" s="6"/>
      <c r="S1" s="5"/>
      <c r="T1" s="5"/>
      <c r="U1" s="5"/>
      <c r="V1" s="4"/>
      <c r="W1" s="4"/>
      <c r="AB1" s="170"/>
      <c r="AC1" s="170"/>
      <c r="AD1" s="170"/>
      <c r="AE1" s="170"/>
      <c r="AF1" s="170"/>
      <c r="AG1" s="170"/>
      <c r="AH1" s="170"/>
      <c r="AI1" s="170"/>
      <c r="BI1" s="289">
        <v>8</v>
      </c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6" t="s">
        <v>0</v>
      </c>
      <c r="BW1" s="6"/>
      <c r="BX1" s="6"/>
      <c r="BY1" s="5"/>
      <c r="BZ1" s="5"/>
      <c r="CA1" s="5"/>
      <c r="CB1" s="4"/>
      <c r="CC1" s="4"/>
      <c r="CW1" s="168" t="s">
        <v>334</v>
      </c>
    </row>
    <row r="2" spans="3:101" s="168" customFormat="1" ht="16.5" customHeight="1" thickBot="1">
      <c r="C2" s="171"/>
      <c r="D2" s="5"/>
      <c r="E2" s="5"/>
      <c r="F2" s="8" t="s">
        <v>2</v>
      </c>
      <c r="G2" s="9" t="s">
        <v>335</v>
      </c>
      <c r="H2" s="5">
        <v>2</v>
      </c>
      <c r="I2" s="5"/>
      <c r="J2" s="10" t="s">
        <v>4</v>
      </c>
      <c r="K2" s="172">
        <f ca="1">TODAY()</f>
        <v>41798</v>
      </c>
      <c r="L2" s="172"/>
      <c r="M2" s="172"/>
      <c r="N2" s="172"/>
      <c r="O2" s="5"/>
      <c r="P2" s="173" t="s">
        <v>5</v>
      </c>
      <c r="Q2" s="173"/>
      <c r="R2" s="12"/>
      <c r="S2" s="5"/>
      <c r="AB2" s="170"/>
      <c r="AC2" s="170"/>
      <c r="AD2" s="170"/>
      <c r="AE2" s="170"/>
      <c r="AF2" s="170"/>
      <c r="AG2" s="170"/>
      <c r="AH2" s="170"/>
      <c r="AI2" s="170"/>
      <c r="BI2" s="171"/>
      <c r="BJ2" s="5"/>
      <c r="BK2" s="5"/>
      <c r="BL2" s="8" t="s">
        <v>2</v>
      </c>
      <c r="BM2" s="9" t="str">
        <f>G2</f>
        <v>39 -  Sen M M</v>
      </c>
      <c r="BN2" s="5"/>
      <c r="BO2" s="5"/>
      <c r="BP2" s="10" t="s">
        <v>4</v>
      </c>
      <c r="BQ2" s="172">
        <f ca="1">TODAY()</f>
        <v>41798</v>
      </c>
      <c r="BR2" s="172"/>
      <c r="BS2" s="172"/>
      <c r="BT2" s="172"/>
      <c r="BU2" s="5"/>
      <c r="BV2" s="173"/>
      <c r="BW2" s="173"/>
      <c r="BX2" s="12"/>
      <c r="BY2" s="5"/>
      <c r="CW2" s="168" t="s">
        <v>336</v>
      </c>
    </row>
    <row r="3" spans="3:77" s="168" customFormat="1" ht="13.5" customHeight="1" thickBot="1">
      <c r="C3" s="17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74"/>
      <c r="Q3" s="174"/>
      <c r="R3" s="14"/>
      <c r="S3" s="5"/>
      <c r="AB3" s="170"/>
      <c r="AC3" s="170"/>
      <c r="AD3" s="170"/>
      <c r="AE3" s="170"/>
      <c r="AF3" s="170"/>
      <c r="AG3" s="170"/>
      <c r="AH3" s="170"/>
      <c r="AI3" s="170"/>
      <c r="BI3" s="171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174"/>
      <c r="BW3" s="174"/>
      <c r="BX3" s="14"/>
      <c r="BY3" s="5"/>
    </row>
    <row r="4" spans="3:81" s="168" customFormat="1" ht="13.5" thickBot="1">
      <c r="C4" s="171"/>
      <c r="D4" s="5"/>
      <c r="E4" s="5"/>
      <c r="F4" s="5"/>
      <c r="G4" s="175"/>
      <c r="H4" s="5"/>
      <c r="I4" s="5"/>
      <c r="J4" s="5" t="s">
        <v>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4"/>
      <c r="W4" s="4"/>
      <c r="AB4" s="170"/>
      <c r="AC4" s="170"/>
      <c r="AD4" s="170"/>
      <c r="AE4" s="170"/>
      <c r="AF4" s="170"/>
      <c r="AG4" s="170"/>
      <c r="AH4" s="170"/>
      <c r="AI4" s="170"/>
      <c r="BI4" s="171"/>
      <c r="BJ4" s="5"/>
      <c r="BK4" s="5"/>
      <c r="BL4" s="5"/>
      <c r="BM4" s="175"/>
      <c r="BN4" s="5"/>
      <c r="BO4" s="5"/>
      <c r="BP4" s="5" t="s">
        <v>7</v>
      </c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4"/>
      <c r="CC4" s="4"/>
    </row>
    <row r="5" spans="3:85" s="168" customFormat="1" ht="13.5" customHeight="1" thickTop="1">
      <c r="C5" s="171"/>
      <c r="D5" s="5"/>
      <c r="E5" s="5"/>
      <c r="F5" s="18" t="s">
        <v>9</v>
      </c>
      <c r="G5" s="176"/>
      <c r="H5" s="5"/>
      <c r="I5" s="5"/>
      <c r="J5" s="10" t="s">
        <v>10</v>
      </c>
      <c r="K5" s="5"/>
      <c r="L5" s="5"/>
      <c r="M5" s="5"/>
      <c r="N5" s="5"/>
      <c r="O5" s="5"/>
      <c r="P5" s="5"/>
      <c r="Q5" s="5"/>
      <c r="R5" s="5"/>
      <c r="S5" s="5"/>
      <c r="T5" s="5"/>
      <c r="W5" s="21" t="s">
        <v>11</v>
      </c>
      <c r="X5" s="21"/>
      <c r="Y5" s="22"/>
      <c r="Z5" s="23" t="str">
        <f>LEFT(G2,2)</f>
        <v>39</v>
      </c>
      <c r="AA5" s="24"/>
      <c r="AB5" s="170"/>
      <c r="AC5" s="170"/>
      <c r="AD5" s="170"/>
      <c r="AE5" s="170"/>
      <c r="AF5" s="170"/>
      <c r="AG5" s="170"/>
      <c r="AH5" s="170"/>
      <c r="AI5" s="170"/>
      <c r="BI5" s="171"/>
      <c r="BJ5" s="5"/>
      <c r="BK5" s="5"/>
      <c r="BL5" s="18" t="s">
        <v>9</v>
      </c>
      <c r="BM5" s="176"/>
      <c r="BN5" s="5"/>
      <c r="BO5" s="5"/>
      <c r="BP5" s="10" t="s">
        <v>10</v>
      </c>
      <c r="BQ5" s="5"/>
      <c r="BR5" s="5"/>
      <c r="BS5" s="5"/>
      <c r="BT5" s="5"/>
      <c r="BU5" s="5"/>
      <c r="BV5" s="5"/>
      <c r="BW5" s="5"/>
      <c r="BX5" s="5"/>
      <c r="BY5" s="5"/>
      <c r="BZ5" s="5"/>
      <c r="CC5" s="21" t="s">
        <v>11</v>
      </c>
      <c r="CD5" s="21"/>
      <c r="CE5" s="22"/>
      <c r="CF5" s="23" t="str">
        <f>Z5</f>
        <v>39</v>
      </c>
      <c r="CG5" s="24"/>
    </row>
    <row r="6" spans="3:85" s="168" customFormat="1" ht="13.5" customHeight="1" thickBot="1">
      <c r="C6" s="171"/>
      <c r="D6" s="5"/>
      <c r="E6" s="5"/>
      <c r="F6" s="5"/>
      <c r="G6" s="177"/>
      <c r="H6" s="5"/>
      <c r="I6" s="5"/>
      <c r="J6" s="10"/>
      <c r="K6" s="10"/>
      <c r="L6" s="5"/>
      <c r="M6" s="5"/>
      <c r="N6" s="5"/>
      <c r="O6" s="5"/>
      <c r="P6" s="5"/>
      <c r="Q6" s="5"/>
      <c r="R6" s="5"/>
      <c r="S6" s="5"/>
      <c r="T6" s="5"/>
      <c r="W6" s="21"/>
      <c r="X6" s="21"/>
      <c r="Y6" s="22"/>
      <c r="Z6" s="26"/>
      <c r="AA6" s="27"/>
      <c r="AB6" s="170"/>
      <c r="AC6" s="170"/>
      <c r="AD6" s="170"/>
      <c r="AE6" s="170"/>
      <c r="AF6" s="170"/>
      <c r="AG6" s="170"/>
      <c r="AH6" s="170"/>
      <c r="AI6" s="170"/>
      <c r="BC6" s="178"/>
      <c r="BD6" s="178"/>
      <c r="BE6" s="178"/>
      <c r="BF6" s="178"/>
      <c r="BG6" s="178"/>
      <c r="BI6" s="171"/>
      <c r="BJ6" s="5"/>
      <c r="BK6" s="5"/>
      <c r="BL6" s="5"/>
      <c r="BM6" s="177"/>
      <c r="BN6" s="5"/>
      <c r="BO6" s="5"/>
      <c r="BP6" s="10"/>
      <c r="BQ6" s="10"/>
      <c r="BR6" s="5"/>
      <c r="BS6" s="5"/>
      <c r="BT6" s="5"/>
      <c r="BU6" s="5"/>
      <c r="BV6" s="5"/>
      <c r="BW6" s="5"/>
      <c r="BX6" s="5"/>
      <c r="BY6" s="5"/>
      <c r="BZ6" s="5"/>
      <c r="CC6" s="21"/>
      <c r="CD6" s="21"/>
      <c r="CE6" s="22"/>
      <c r="CF6" s="26"/>
      <c r="CG6" s="27"/>
    </row>
    <row r="7" spans="3:91" s="168" customFormat="1" ht="18" customHeight="1" thickTop="1">
      <c r="C7" s="171"/>
      <c r="D7" s="5"/>
      <c r="E7" s="5"/>
      <c r="F7" s="13"/>
      <c r="G7" s="10"/>
      <c r="H7" s="10"/>
      <c r="I7" s="10"/>
      <c r="J7" s="10"/>
      <c r="K7" s="5"/>
      <c r="L7" s="5"/>
      <c r="M7" s="5"/>
      <c r="N7" s="5"/>
      <c r="O7" s="5"/>
      <c r="P7" s="5"/>
      <c r="Q7" s="5"/>
      <c r="R7" s="5"/>
      <c r="S7" s="5"/>
      <c r="T7" s="180"/>
      <c r="U7" s="5"/>
      <c r="V7" s="4"/>
      <c r="W7" s="4"/>
      <c r="AB7" s="170"/>
      <c r="AC7" s="170"/>
      <c r="AD7" s="170"/>
      <c r="AE7" s="170"/>
      <c r="AF7" s="170"/>
      <c r="AG7" s="170"/>
      <c r="AH7" s="170"/>
      <c r="AI7" s="170"/>
      <c r="BB7" s="168" t="s">
        <v>13</v>
      </c>
      <c r="BC7" s="181"/>
      <c r="BD7" s="182"/>
      <c r="BE7" s="182"/>
      <c r="BF7" s="182"/>
      <c r="BG7" s="183"/>
      <c r="BI7" s="171"/>
      <c r="BJ7" s="5"/>
      <c r="BK7" s="5"/>
      <c r="BL7" s="13"/>
      <c r="BM7" s="10"/>
      <c r="BN7" s="10"/>
      <c r="BO7" s="10"/>
      <c r="BP7" s="10"/>
      <c r="BQ7" s="5"/>
      <c r="BR7" s="5"/>
      <c r="BS7" s="5"/>
      <c r="BT7" s="5"/>
      <c r="BU7" s="5"/>
      <c r="BV7" s="5"/>
      <c r="BW7" s="5"/>
      <c r="BX7" s="5"/>
      <c r="BY7" s="5"/>
      <c r="BZ7" s="180"/>
      <c r="CA7" s="5"/>
      <c r="CB7" s="4"/>
      <c r="CC7" s="4"/>
      <c r="CH7" s="184" t="s">
        <v>13</v>
      </c>
      <c r="CI7" s="185"/>
      <c r="CJ7" s="181"/>
      <c r="CK7" s="182"/>
      <c r="CL7" s="182"/>
      <c r="CM7" s="183"/>
    </row>
    <row r="8" spans="1:91" ht="18" customHeight="1">
      <c r="A8" s="40" t="s">
        <v>14</v>
      </c>
      <c r="B8" s="40" t="s">
        <v>15</v>
      </c>
      <c r="C8" s="41" t="s">
        <v>16</v>
      </c>
      <c r="D8" s="79" t="s">
        <v>17</v>
      </c>
      <c r="E8" s="79" t="s">
        <v>18</v>
      </c>
      <c r="F8" s="41" t="s">
        <v>19</v>
      </c>
      <c r="G8" s="80" t="s">
        <v>20</v>
      </c>
      <c r="H8" s="42" t="s">
        <v>31</v>
      </c>
      <c r="I8" s="42" t="s">
        <v>50</v>
      </c>
      <c r="J8" s="42" t="s">
        <v>51</v>
      </c>
      <c r="K8" s="42" t="s">
        <v>63</v>
      </c>
      <c r="L8" s="43" t="s">
        <v>36</v>
      </c>
      <c r="M8" s="42" t="s">
        <v>32</v>
      </c>
      <c r="N8" s="42" t="s">
        <v>27</v>
      </c>
      <c r="O8" s="43" t="s">
        <v>29</v>
      </c>
      <c r="P8" s="42" t="s">
        <v>28</v>
      </c>
      <c r="Q8" s="42" t="s">
        <v>26</v>
      </c>
      <c r="R8" s="42" t="s">
        <v>23</v>
      </c>
      <c r="S8" s="42" t="s">
        <v>34</v>
      </c>
      <c r="T8" s="43" t="s">
        <v>61</v>
      </c>
      <c r="U8" s="42" t="s">
        <v>53</v>
      </c>
      <c r="V8" s="42" t="s">
        <v>43</v>
      </c>
      <c r="W8" s="42" t="s">
        <v>40</v>
      </c>
      <c r="X8" s="43" t="s">
        <v>41</v>
      </c>
      <c r="Y8" s="42" t="s">
        <v>39</v>
      </c>
      <c r="Z8" s="42" t="s">
        <v>47</v>
      </c>
      <c r="AA8" s="42" t="s">
        <v>62</v>
      </c>
      <c r="AB8" s="45" t="s">
        <v>46</v>
      </c>
      <c r="AC8" s="42" t="s">
        <v>21</v>
      </c>
      <c r="AD8" s="42" t="s">
        <v>38</v>
      </c>
      <c r="AE8" s="46" t="s">
        <v>58</v>
      </c>
      <c r="AF8" s="46" t="s">
        <v>52</v>
      </c>
      <c r="AG8" s="46" t="s">
        <v>54</v>
      </c>
      <c r="AH8" s="46" t="s">
        <v>55</v>
      </c>
      <c r="AI8" s="46" t="s">
        <v>64</v>
      </c>
      <c r="BB8" s="48" t="s">
        <v>66</v>
      </c>
      <c r="BC8" s="188"/>
      <c r="BD8" s="189"/>
      <c r="BE8" s="189"/>
      <c r="BF8" s="189"/>
      <c r="BG8" s="190"/>
      <c r="BI8" s="41" t="s">
        <v>16</v>
      </c>
      <c r="BJ8" s="79" t="s">
        <v>17</v>
      </c>
      <c r="BK8" s="79" t="s">
        <v>18</v>
      </c>
      <c r="BL8" s="41" t="s">
        <v>19</v>
      </c>
      <c r="BM8" s="80" t="s">
        <v>20</v>
      </c>
      <c r="BN8" s="189" t="s">
        <v>31</v>
      </c>
      <c r="BO8" s="189" t="s">
        <v>50</v>
      </c>
      <c r="BP8" s="189" t="s">
        <v>51</v>
      </c>
      <c r="BQ8" s="189" t="s">
        <v>63</v>
      </c>
      <c r="BR8" s="189" t="s">
        <v>36</v>
      </c>
      <c r="BS8" s="189" t="s">
        <v>32</v>
      </c>
      <c r="BT8" s="189" t="s">
        <v>27</v>
      </c>
      <c r="BU8" s="189" t="s">
        <v>29</v>
      </c>
      <c r="BV8" s="189" t="s">
        <v>28</v>
      </c>
      <c r="BW8" s="189" t="s">
        <v>26</v>
      </c>
      <c r="BX8" s="189" t="s">
        <v>23</v>
      </c>
      <c r="BY8" s="189" t="s">
        <v>34</v>
      </c>
      <c r="BZ8" s="189" t="s">
        <v>61</v>
      </c>
      <c r="CA8" s="189" t="s">
        <v>53</v>
      </c>
      <c r="CB8" s="189" t="s">
        <v>43</v>
      </c>
      <c r="CC8" s="189" t="s">
        <v>40</v>
      </c>
      <c r="CD8" s="189" t="s">
        <v>41</v>
      </c>
      <c r="CE8" s="189" t="s">
        <v>39</v>
      </c>
      <c r="CF8" s="189" t="s">
        <v>47</v>
      </c>
      <c r="CG8" s="189" t="s">
        <v>62</v>
      </c>
      <c r="CH8" s="191" t="s">
        <v>66</v>
      </c>
      <c r="CI8" s="193"/>
      <c r="CJ8" s="188"/>
      <c r="CK8" s="189"/>
      <c r="CL8" s="189"/>
      <c r="CM8" s="190"/>
    </row>
    <row r="9" spans="1:91" ht="21.75" customHeight="1">
      <c r="A9" s="57" t="s">
        <v>85</v>
      </c>
      <c r="B9" s="57">
        <v>56</v>
      </c>
      <c r="C9" s="52">
        <f aca="true" ca="1" t="shared" si="0" ref="C9:C16">OFFSET(C9,10,0)</f>
        <v>1</v>
      </c>
      <c r="D9" s="58" t="s">
        <v>337</v>
      </c>
      <c r="E9" s="57" t="s">
        <v>70</v>
      </c>
      <c r="F9" s="57">
        <v>73</v>
      </c>
      <c r="G9" s="290" t="s">
        <v>268</v>
      </c>
      <c r="H9" s="60" t="s">
        <v>72</v>
      </c>
      <c r="I9" s="61"/>
      <c r="J9" s="61"/>
      <c r="K9" s="61"/>
      <c r="L9" s="60"/>
      <c r="M9" s="61"/>
      <c r="N9" s="61"/>
      <c r="O9" s="61"/>
      <c r="P9" s="61"/>
      <c r="Q9" s="60" t="s">
        <v>72</v>
      </c>
      <c r="R9" s="61"/>
      <c r="S9" s="61"/>
      <c r="T9" s="61"/>
      <c r="U9" s="61"/>
      <c r="V9" s="61"/>
      <c r="W9" s="60" t="s">
        <v>72</v>
      </c>
      <c r="X9" s="61"/>
      <c r="Y9" s="61"/>
      <c r="Z9" s="60" t="s">
        <v>72</v>
      </c>
      <c r="AA9" s="61"/>
      <c r="AB9" s="291"/>
      <c r="AC9" s="62" t="s">
        <v>90</v>
      </c>
      <c r="AD9" s="63"/>
      <c r="AE9" s="63"/>
      <c r="AF9" s="63"/>
      <c r="AG9" s="63"/>
      <c r="AH9" s="63"/>
      <c r="AI9" s="63"/>
      <c r="BC9" s="65"/>
      <c r="BD9" s="67"/>
      <c r="BE9" s="67"/>
      <c r="BF9" s="67"/>
      <c r="BG9" s="68"/>
      <c r="BI9" s="52">
        <f aca="true" ca="1" t="shared" si="1" ref="BI9:BI16">OFFSET(BI9,10,0)</f>
        <v>1</v>
      </c>
      <c r="BJ9" s="69" t="str">
        <f aca="true" t="shared" si="2" ref="BJ9:BM16">D9</f>
        <v>WEISHARDT Jeremy</v>
      </c>
      <c r="BK9" s="69" t="str">
        <f t="shared" si="2"/>
        <v>M</v>
      </c>
      <c r="BL9" s="69">
        <f t="shared" si="2"/>
        <v>73</v>
      </c>
      <c r="BM9" s="69" t="str">
        <f t="shared" si="2"/>
        <v>JUDO CLUB 56</v>
      </c>
      <c r="BN9" s="60"/>
      <c r="BO9" s="61"/>
      <c r="BP9" s="61"/>
      <c r="BQ9" s="61"/>
      <c r="BR9" s="60"/>
      <c r="BS9" s="61"/>
      <c r="BT9" s="61"/>
      <c r="BU9" s="61"/>
      <c r="BV9" s="61"/>
      <c r="BW9" s="60"/>
      <c r="BX9" s="61"/>
      <c r="BY9" s="61"/>
      <c r="BZ9" s="61"/>
      <c r="CA9" s="61"/>
      <c r="CB9" s="61"/>
      <c r="CC9" s="60"/>
      <c r="CD9" s="61"/>
      <c r="CE9" s="61"/>
      <c r="CF9" s="60"/>
      <c r="CG9" s="61"/>
      <c r="CJ9" s="65"/>
      <c r="CK9" s="67"/>
      <c r="CL9" s="67"/>
      <c r="CM9" s="68"/>
    </row>
    <row r="10" spans="1:91" ht="21.75" customHeight="1">
      <c r="A10" s="57" t="s">
        <v>68</v>
      </c>
      <c r="B10" s="57">
        <v>72</v>
      </c>
      <c r="C10" s="52">
        <f ca="1" t="shared" si="0"/>
        <v>2</v>
      </c>
      <c r="D10" s="58" t="s">
        <v>338</v>
      </c>
      <c r="E10" s="57" t="s">
        <v>70</v>
      </c>
      <c r="F10" s="57">
        <v>75</v>
      </c>
      <c r="G10" s="290" t="s">
        <v>339</v>
      </c>
      <c r="H10" s="61"/>
      <c r="I10" s="60" t="s">
        <v>72</v>
      </c>
      <c r="J10" s="61"/>
      <c r="K10" s="61"/>
      <c r="L10" s="61"/>
      <c r="M10" s="60" t="s">
        <v>88</v>
      </c>
      <c r="N10" s="61"/>
      <c r="O10" s="61"/>
      <c r="P10" s="60" t="s">
        <v>72</v>
      </c>
      <c r="Q10" s="61"/>
      <c r="R10" s="60" t="s">
        <v>168</v>
      </c>
      <c r="S10" s="61"/>
      <c r="T10" s="61"/>
      <c r="U10" s="61"/>
      <c r="V10" s="61"/>
      <c r="W10" s="61"/>
      <c r="X10" s="60"/>
      <c r="Y10" s="61"/>
      <c r="Z10" s="61"/>
      <c r="AA10" s="61"/>
      <c r="AB10" s="291"/>
      <c r="AC10" s="63"/>
      <c r="AD10" s="62" t="s">
        <v>100</v>
      </c>
      <c r="AE10" s="63"/>
      <c r="AF10" s="63"/>
      <c r="AG10" s="63"/>
      <c r="AH10" s="63"/>
      <c r="AI10" s="63"/>
      <c r="BC10" s="65"/>
      <c r="BD10" s="67"/>
      <c r="BE10" s="67"/>
      <c r="BF10" s="67"/>
      <c r="BG10" s="68"/>
      <c r="BI10" s="52">
        <f ca="1" t="shared" si="1"/>
        <v>2</v>
      </c>
      <c r="BJ10" s="69" t="str">
        <f t="shared" si="2"/>
        <v>GOBILLOT Romain</v>
      </c>
      <c r="BK10" s="69" t="str">
        <f t="shared" si="2"/>
        <v>M</v>
      </c>
      <c r="BL10" s="69">
        <f t="shared" si="2"/>
        <v>75</v>
      </c>
      <c r="BM10" s="69" t="str">
        <f t="shared" si="2"/>
        <v>ANTONNIERE JUDO CLUB 72</v>
      </c>
      <c r="BN10" s="61"/>
      <c r="BO10" s="60"/>
      <c r="BP10" s="61"/>
      <c r="BQ10" s="61"/>
      <c r="BR10" s="61"/>
      <c r="BS10" s="60"/>
      <c r="BT10" s="61"/>
      <c r="BU10" s="61"/>
      <c r="BV10" s="60"/>
      <c r="BW10" s="61"/>
      <c r="BX10" s="60"/>
      <c r="BY10" s="61"/>
      <c r="BZ10" s="61"/>
      <c r="CA10" s="61"/>
      <c r="CB10" s="61"/>
      <c r="CC10" s="61"/>
      <c r="CD10" s="60"/>
      <c r="CE10" s="61"/>
      <c r="CF10" s="61"/>
      <c r="CG10" s="61"/>
      <c r="CJ10" s="65"/>
      <c r="CK10" s="67"/>
      <c r="CL10" s="67"/>
      <c r="CM10" s="68"/>
    </row>
    <row r="11" spans="1:91" ht="21.75" customHeight="1">
      <c r="A11" s="57" t="s">
        <v>68</v>
      </c>
      <c r="B11" s="57">
        <v>44</v>
      </c>
      <c r="C11" s="52">
        <f ca="1" t="shared" si="0"/>
        <v>3</v>
      </c>
      <c r="D11" s="58" t="s">
        <v>340</v>
      </c>
      <c r="E11" s="57" t="s">
        <v>70</v>
      </c>
      <c r="F11" s="57">
        <v>75</v>
      </c>
      <c r="G11" s="290" t="s">
        <v>211</v>
      </c>
      <c r="H11" s="61"/>
      <c r="I11" s="60" t="s">
        <v>88</v>
      </c>
      <c r="J11" s="61"/>
      <c r="K11" s="61"/>
      <c r="L11" s="61"/>
      <c r="M11" s="61"/>
      <c r="N11" s="61"/>
      <c r="O11" s="60"/>
      <c r="P11" s="61"/>
      <c r="Q11" s="61"/>
      <c r="R11" s="61"/>
      <c r="S11" s="60" t="s">
        <v>72</v>
      </c>
      <c r="T11" s="61"/>
      <c r="U11" s="61"/>
      <c r="V11" s="60" t="s">
        <v>72</v>
      </c>
      <c r="W11" s="61"/>
      <c r="X11" s="61"/>
      <c r="Y11" s="60" t="s">
        <v>72</v>
      </c>
      <c r="Z11" s="61"/>
      <c r="AA11" s="61"/>
      <c r="AB11" s="292"/>
      <c r="AC11" s="62" t="s">
        <v>72</v>
      </c>
      <c r="AD11" s="63"/>
      <c r="AE11" s="62"/>
      <c r="AF11" s="63"/>
      <c r="AG11" s="63"/>
      <c r="AH11" s="63"/>
      <c r="AI11" s="63"/>
      <c r="BC11" s="65"/>
      <c r="BD11" s="67"/>
      <c r="BE11" s="67"/>
      <c r="BF11" s="67"/>
      <c r="BG11" s="68"/>
      <c r="BI11" s="52">
        <f ca="1" t="shared" si="1"/>
        <v>3</v>
      </c>
      <c r="BJ11" s="69" t="str">
        <f t="shared" si="2"/>
        <v>GUERIN Benjamin</v>
      </c>
      <c r="BK11" s="69" t="str">
        <f t="shared" si="2"/>
        <v>M</v>
      </c>
      <c r="BL11" s="69">
        <f t="shared" si="2"/>
        <v>75</v>
      </c>
      <c r="BM11" s="69" t="str">
        <f t="shared" si="2"/>
        <v>DOJO COUERONNAIS</v>
      </c>
      <c r="BN11" s="61"/>
      <c r="BO11" s="60"/>
      <c r="BP11" s="61"/>
      <c r="BQ11" s="61"/>
      <c r="BR11" s="61"/>
      <c r="BS11" s="61"/>
      <c r="BT11" s="61"/>
      <c r="BU11" s="60"/>
      <c r="BV11" s="61"/>
      <c r="BW11" s="61"/>
      <c r="BX11" s="61"/>
      <c r="BY11" s="60"/>
      <c r="BZ11" s="61"/>
      <c r="CA11" s="61"/>
      <c r="CB11" s="60"/>
      <c r="CC11" s="61"/>
      <c r="CD11" s="61"/>
      <c r="CE11" s="60"/>
      <c r="CF11" s="61"/>
      <c r="CG11" s="61"/>
      <c r="CJ11" s="65"/>
      <c r="CK11" s="67"/>
      <c r="CL11" s="67"/>
      <c r="CM11" s="68"/>
    </row>
    <row r="12" spans="1:91" ht="21.75" customHeight="1">
      <c r="A12" s="57" t="s">
        <v>68</v>
      </c>
      <c r="B12" s="57">
        <v>44</v>
      </c>
      <c r="C12" s="52">
        <f ca="1" t="shared" si="0"/>
        <v>4</v>
      </c>
      <c r="D12" s="58" t="s">
        <v>341</v>
      </c>
      <c r="E12" s="57" t="s">
        <v>70</v>
      </c>
      <c r="F12" s="57">
        <v>76</v>
      </c>
      <c r="G12" s="290" t="s">
        <v>208</v>
      </c>
      <c r="H12" s="60" t="s">
        <v>88</v>
      </c>
      <c r="I12" s="61"/>
      <c r="J12" s="60" t="s">
        <v>72</v>
      </c>
      <c r="K12" s="61"/>
      <c r="L12" s="61"/>
      <c r="M12" s="61"/>
      <c r="N12" s="60" t="s">
        <v>88</v>
      </c>
      <c r="O12" s="61"/>
      <c r="P12" s="61"/>
      <c r="Q12" s="61"/>
      <c r="R12" s="60" t="s">
        <v>97</v>
      </c>
      <c r="S12" s="61"/>
      <c r="T12" s="61"/>
      <c r="U12" s="60" t="s">
        <v>72</v>
      </c>
      <c r="V12" s="61"/>
      <c r="W12" s="61"/>
      <c r="X12" s="61"/>
      <c r="Y12" s="61"/>
      <c r="Z12" s="61"/>
      <c r="AA12" s="61"/>
      <c r="AB12" s="292"/>
      <c r="AC12" s="63"/>
      <c r="AD12" s="63"/>
      <c r="AE12" s="62"/>
      <c r="AF12" s="62"/>
      <c r="AG12" s="63"/>
      <c r="AH12" s="63"/>
      <c r="AI12" s="63"/>
      <c r="BC12" s="65"/>
      <c r="BD12" s="67"/>
      <c r="BE12" s="67"/>
      <c r="BF12" s="67"/>
      <c r="BG12" s="68"/>
      <c r="BI12" s="52">
        <f ca="1" t="shared" si="1"/>
        <v>4</v>
      </c>
      <c r="BJ12" s="69" t="str">
        <f t="shared" si="2"/>
        <v>PHALIPPOUT Martin</v>
      </c>
      <c r="BK12" s="69" t="str">
        <f t="shared" si="2"/>
        <v>M</v>
      </c>
      <c r="BL12" s="69">
        <f t="shared" si="2"/>
        <v>76</v>
      </c>
      <c r="BM12" s="69" t="str">
        <f t="shared" si="2"/>
        <v>STE LUCE JUDO-JUJITSU</v>
      </c>
      <c r="BN12" s="60"/>
      <c r="BO12" s="61"/>
      <c r="BP12" s="60"/>
      <c r="BQ12" s="61"/>
      <c r="BR12" s="61"/>
      <c r="BS12" s="61"/>
      <c r="BT12" s="60"/>
      <c r="BU12" s="61"/>
      <c r="BV12" s="61"/>
      <c r="BW12" s="61"/>
      <c r="BX12" s="60"/>
      <c r="BY12" s="61"/>
      <c r="BZ12" s="61"/>
      <c r="CA12" s="60"/>
      <c r="CB12" s="61"/>
      <c r="CC12" s="61"/>
      <c r="CD12" s="61"/>
      <c r="CE12" s="61"/>
      <c r="CF12" s="61"/>
      <c r="CG12" s="61"/>
      <c r="CJ12" s="65"/>
      <c r="CK12" s="67"/>
      <c r="CL12" s="67"/>
      <c r="CM12" s="68"/>
    </row>
    <row r="13" spans="1:91" ht="21.75" customHeight="1">
      <c r="A13" s="57" t="s">
        <v>68</v>
      </c>
      <c r="B13" s="57">
        <v>44</v>
      </c>
      <c r="C13" s="52">
        <f ca="1" t="shared" si="0"/>
        <v>5</v>
      </c>
      <c r="D13" s="58" t="s">
        <v>342</v>
      </c>
      <c r="E13" s="57" t="s">
        <v>70</v>
      </c>
      <c r="F13" s="57">
        <v>76</v>
      </c>
      <c r="G13" s="290" t="s">
        <v>343</v>
      </c>
      <c r="H13" s="61"/>
      <c r="I13" s="61"/>
      <c r="J13" s="60" t="s">
        <v>100</v>
      </c>
      <c r="K13" s="61"/>
      <c r="L13" s="60"/>
      <c r="M13" s="61"/>
      <c r="N13" s="61"/>
      <c r="O13" s="60"/>
      <c r="P13" s="61"/>
      <c r="Q13" s="61"/>
      <c r="R13" s="61"/>
      <c r="S13" s="61"/>
      <c r="T13" s="60"/>
      <c r="U13" s="61"/>
      <c r="V13" s="61"/>
      <c r="W13" s="61"/>
      <c r="X13" s="60"/>
      <c r="Y13" s="61"/>
      <c r="Z13" s="61"/>
      <c r="AA13" s="61"/>
      <c r="AB13" s="292"/>
      <c r="AC13" s="63"/>
      <c r="AD13" s="63"/>
      <c r="AE13" s="63"/>
      <c r="AF13" s="63"/>
      <c r="AG13" s="62"/>
      <c r="AH13" s="62"/>
      <c r="AI13" s="63"/>
      <c r="BC13" s="197"/>
      <c r="BD13" s="67"/>
      <c r="BE13" s="67"/>
      <c r="BF13" s="67"/>
      <c r="BG13" s="68"/>
      <c r="BI13" s="52">
        <f ca="1" t="shared" si="1"/>
        <v>5</v>
      </c>
      <c r="BJ13" s="69" t="str">
        <f t="shared" si="2"/>
        <v>PICARD Fabien</v>
      </c>
      <c r="BK13" s="69" t="str">
        <f t="shared" si="2"/>
        <v>M</v>
      </c>
      <c r="BL13" s="69">
        <f t="shared" si="2"/>
        <v>76</v>
      </c>
      <c r="BM13" s="69" t="str">
        <f t="shared" si="2"/>
        <v>JC ST SEBASTIEN</v>
      </c>
      <c r="BN13" s="61"/>
      <c r="BO13" s="61"/>
      <c r="BP13" s="60"/>
      <c r="BQ13" s="61"/>
      <c r="BR13" s="60"/>
      <c r="BS13" s="61"/>
      <c r="BT13" s="61"/>
      <c r="BU13" s="60"/>
      <c r="BV13" s="61"/>
      <c r="BW13" s="61"/>
      <c r="BX13" s="61"/>
      <c r="BY13" s="61"/>
      <c r="BZ13" s="60"/>
      <c r="CA13" s="61"/>
      <c r="CB13" s="61"/>
      <c r="CC13" s="61"/>
      <c r="CD13" s="60"/>
      <c r="CE13" s="61"/>
      <c r="CF13" s="61"/>
      <c r="CG13" s="61"/>
      <c r="CJ13" s="197"/>
      <c r="CK13" s="67"/>
      <c r="CL13" s="67"/>
      <c r="CM13" s="68"/>
    </row>
    <row r="14" spans="1:91" ht="21.75" customHeight="1">
      <c r="A14" s="57" t="s">
        <v>68</v>
      </c>
      <c r="B14" s="57">
        <v>44</v>
      </c>
      <c r="C14" s="52">
        <f ca="1" t="shared" si="0"/>
        <v>6</v>
      </c>
      <c r="D14" s="58" t="s">
        <v>344</v>
      </c>
      <c r="E14" s="57" t="s">
        <v>70</v>
      </c>
      <c r="F14" s="57">
        <v>78</v>
      </c>
      <c r="G14" s="290" t="s">
        <v>345</v>
      </c>
      <c r="H14" s="61"/>
      <c r="I14" s="61"/>
      <c r="J14" s="61"/>
      <c r="K14" s="60" t="s">
        <v>74</v>
      </c>
      <c r="L14" s="61"/>
      <c r="M14" s="60" t="s">
        <v>72</v>
      </c>
      <c r="N14" s="61"/>
      <c r="O14" s="61"/>
      <c r="P14" s="61"/>
      <c r="Q14" s="60" t="s">
        <v>81</v>
      </c>
      <c r="R14" s="61"/>
      <c r="S14" s="61"/>
      <c r="T14" s="61"/>
      <c r="U14" s="61"/>
      <c r="V14" s="61"/>
      <c r="W14" s="61"/>
      <c r="X14" s="61"/>
      <c r="Y14" s="60" t="s">
        <v>72</v>
      </c>
      <c r="Z14" s="61"/>
      <c r="AA14" s="60" t="s">
        <v>72</v>
      </c>
      <c r="AB14" s="292"/>
      <c r="AC14" s="63"/>
      <c r="AD14" s="63"/>
      <c r="AE14" s="63"/>
      <c r="AF14" s="62"/>
      <c r="AG14" s="62"/>
      <c r="AH14" s="63"/>
      <c r="AI14" s="63"/>
      <c r="BC14" s="65"/>
      <c r="BD14" s="67"/>
      <c r="BE14" s="67"/>
      <c r="BF14" s="67"/>
      <c r="BG14" s="68"/>
      <c r="BI14" s="52">
        <f ca="1" t="shared" si="1"/>
        <v>6</v>
      </c>
      <c r="BJ14" s="69" t="str">
        <f t="shared" si="2"/>
        <v>DEMY Jerome</v>
      </c>
      <c r="BK14" s="69" t="str">
        <f t="shared" si="2"/>
        <v>M</v>
      </c>
      <c r="BL14" s="69">
        <f t="shared" si="2"/>
        <v>78</v>
      </c>
      <c r="BM14" s="69" t="str">
        <f t="shared" si="2"/>
        <v>JC HERBIGNACAIS</v>
      </c>
      <c r="BN14" s="61"/>
      <c r="BO14" s="61"/>
      <c r="BP14" s="61"/>
      <c r="BQ14" s="60"/>
      <c r="BR14" s="61"/>
      <c r="BS14" s="60"/>
      <c r="BT14" s="61"/>
      <c r="BU14" s="61"/>
      <c r="BV14" s="61"/>
      <c r="BW14" s="60"/>
      <c r="BX14" s="61"/>
      <c r="BY14" s="61"/>
      <c r="BZ14" s="61"/>
      <c r="CA14" s="61"/>
      <c r="CB14" s="61"/>
      <c r="CC14" s="61"/>
      <c r="CD14" s="61"/>
      <c r="CE14" s="60"/>
      <c r="CF14" s="61"/>
      <c r="CG14" s="60"/>
      <c r="CJ14" s="65"/>
      <c r="CK14" s="67"/>
      <c r="CL14" s="67"/>
      <c r="CM14" s="68"/>
    </row>
    <row r="15" spans="1:91" s="198" customFormat="1" ht="21.75" customHeight="1">
      <c r="A15" s="57" t="s">
        <v>68</v>
      </c>
      <c r="B15" s="57">
        <v>49</v>
      </c>
      <c r="C15" s="52">
        <f ca="1" t="shared" si="0"/>
        <v>7</v>
      </c>
      <c r="D15" s="58" t="s">
        <v>346</v>
      </c>
      <c r="E15" s="57" t="s">
        <v>70</v>
      </c>
      <c r="F15" s="57">
        <v>78</v>
      </c>
      <c r="G15" s="290" t="s">
        <v>165</v>
      </c>
      <c r="H15" s="61"/>
      <c r="I15" s="61"/>
      <c r="J15" s="61"/>
      <c r="K15" s="61"/>
      <c r="L15" s="61"/>
      <c r="M15" s="61"/>
      <c r="N15" s="61"/>
      <c r="O15" s="61"/>
      <c r="P15" s="60" t="s">
        <v>88</v>
      </c>
      <c r="Q15" s="61"/>
      <c r="R15" s="61"/>
      <c r="S15" s="60" t="s">
        <v>97</v>
      </c>
      <c r="T15" s="61"/>
      <c r="U15" s="60" t="s">
        <v>88</v>
      </c>
      <c r="V15" s="61"/>
      <c r="W15" s="60" t="s">
        <v>88</v>
      </c>
      <c r="X15" s="61"/>
      <c r="Y15" s="61"/>
      <c r="Z15" s="61"/>
      <c r="AA15" s="60" t="s">
        <v>88</v>
      </c>
      <c r="AB15" s="293"/>
      <c r="AC15" s="294"/>
      <c r="AD15" s="294"/>
      <c r="AE15" s="294"/>
      <c r="AF15" s="294"/>
      <c r="AG15" s="294"/>
      <c r="AH15" s="295"/>
      <c r="AI15" s="295"/>
      <c r="BC15" s="65"/>
      <c r="BD15" s="199"/>
      <c r="BE15" s="67"/>
      <c r="BF15" s="200"/>
      <c r="BG15" s="201"/>
      <c r="BI15" s="52">
        <f ca="1" t="shared" si="1"/>
        <v>7</v>
      </c>
      <c r="BJ15" s="69" t="str">
        <f t="shared" si="2"/>
        <v>GOODARZY Alexandre</v>
      </c>
      <c r="BK15" s="69" t="str">
        <f t="shared" si="2"/>
        <v>M</v>
      </c>
      <c r="BL15" s="69">
        <f t="shared" si="2"/>
        <v>78</v>
      </c>
      <c r="BM15" s="69" t="str">
        <f t="shared" si="2"/>
        <v>UNION CHOLET JUDO 49</v>
      </c>
      <c r="BN15" s="61"/>
      <c r="BO15" s="61"/>
      <c r="BP15" s="61"/>
      <c r="BQ15" s="61"/>
      <c r="BR15" s="61"/>
      <c r="BS15" s="61"/>
      <c r="BT15" s="61"/>
      <c r="BU15" s="61"/>
      <c r="BV15" s="60"/>
      <c r="BW15" s="61"/>
      <c r="BX15" s="61"/>
      <c r="BY15" s="60"/>
      <c r="BZ15" s="61"/>
      <c r="CA15" s="60"/>
      <c r="CB15" s="61"/>
      <c r="CC15" s="60"/>
      <c r="CD15" s="61"/>
      <c r="CE15" s="61"/>
      <c r="CF15" s="61"/>
      <c r="CG15" s="60"/>
      <c r="CJ15" s="65"/>
      <c r="CK15" s="199"/>
      <c r="CL15" s="67"/>
      <c r="CM15" s="201"/>
    </row>
    <row r="16" spans="1:91" ht="21.75" customHeight="1" thickBot="1">
      <c r="A16" s="57" t="s">
        <v>68</v>
      </c>
      <c r="B16" s="57">
        <v>44</v>
      </c>
      <c r="C16" s="52">
        <f ca="1" t="shared" si="0"/>
        <v>8</v>
      </c>
      <c r="D16" s="58" t="s">
        <v>347</v>
      </c>
      <c r="E16" s="57" t="s">
        <v>70</v>
      </c>
      <c r="F16" s="57">
        <v>78</v>
      </c>
      <c r="G16" s="290" t="s">
        <v>333</v>
      </c>
      <c r="H16" s="61"/>
      <c r="I16" s="61"/>
      <c r="J16" s="61"/>
      <c r="K16" s="60" t="s">
        <v>72</v>
      </c>
      <c r="L16" s="61"/>
      <c r="M16" s="61"/>
      <c r="N16" s="60" t="s">
        <v>72</v>
      </c>
      <c r="O16" s="61"/>
      <c r="P16" s="61"/>
      <c r="Q16" s="61"/>
      <c r="R16" s="61"/>
      <c r="S16" s="61"/>
      <c r="T16" s="60"/>
      <c r="U16" s="61"/>
      <c r="V16" s="60" t="s">
        <v>88</v>
      </c>
      <c r="W16" s="61"/>
      <c r="X16" s="61"/>
      <c r="Y16" s="61"/>
      <c r="Z16" s="60" t="s">
        <v>90</v>
      </c>
      <c r="AA16" s="61"/>
      <c r="AB16" s="292"/>
      <c r="AC16" s="63"/>
      <c r="AD16" s="62" t="s">
        <v>72</v>
      </c>
      <c r="AE16" s="63"/>
      <c r="AF16" s="63"/>
      <c r="AG16" s="63"/>
      <c r="AH16" s="63"/>
      <c r="AI16" s="62"/>
      <c r="BC16" s="70"/>
      <c r="BD16" s="203"/>
      <c r="BE16" s="71"/>
      <c r="BF16" s="71"/>
      <c r="BG16" s="72"/>
      <c r="BI16" s="52">
        <f ca="1" t="shared" si="1"/>
        <v>8</v>
      </c>
      <c r="BJ16" s="69" t="str">
        <f t="shared" si="2"/>
        <v>GUERIN Anthony</v>
      </c>
      <c r="BK16" s="69" t="str">
        <f t="shared" si="2"/>
        <v>M</v>
      </c>
      <c r="BL16" s="69">
        <f t="shared" si="2"/>
        <v>78</v>
      </c>
      <c r="BM16" s="69" t="str">
        <f t="shared" si="2"/>
        <v>JC DE LA DIVATTE</v>
      </c>
      <c r="BN16" s="61"/>
      <c r="BO16" s="61"/>
      <c r="BP16" s="61"/>
      <c r="BQ16" s="60"/>
      <c r="BR16" s="61"/>
      <c r="BS16" s="61"/>
      <c r="BT16" s="60"/>
      <c r="BU16" s="61"/>
      <c r="BV16" s="61"/>
      <c r="BW16" s="61"/>
      <c r="BX16" s="61"/>
      <c r="BY16" s="61"/>
      <c r="BZ16" s="60"/>
      <c r="CA16" s="61"/>
      <c r="CB16" s="60"/>
      <c r="CC16" s="61"/>
      <c r="CD16" s="61"/>
      <c r="CE16" s="61"/>
      <c r="CF16" s="60"/>
      <c r="CG16" s="61"/>
      <c r="CJ16" s="70"/>
      <c r="CK16" s="203"/>
      <c r="CL16" s="71"/>
      <c r="CM16" s="72"/>
    </row>
    <row r="17" spans="4:88" ht="18.75" customHeight="1" thickBot="1">
      <c r="D17" s="74"/>
      <c r="E17" s="74"/>
      <c r="F17" s="74"/>
      <c r="G17" s="74"/>
      <c r="H17" s="64"/>
      <c r="I17" s="64"/>
      <c r="J17" s="64"/>
      <c r="K17" s="64"/>
      <c r="L17" s="64"/>
      <c r="M17" s="75" t="s">
        <v>103</v>
      </c>
      <c r="N17" s="75"/>
      <c r="O17" s="296"/>
      <c r="P17" s="296"/>
      <c r="Q17" s="64"/>
      <c r="R17" s="64"/>
      <c r="S17" s="64"/>
      <c r="T17" s="64"/>
      <c r="BC17" s="212"/>
      <c r="BI17" s="73"/>
      <c r="BJ17" s="74"/>
      <c r="BK17" s="74"/>
      <c r="BL17" s="74"/>
      <c r="BM17" s="74"/>
      <c r="BN17" s="64"/>
      <c r="BO17" s="64"/>
      <c r="BP17" s="64"/>
      <c r="BQ17" s="64"/>
      <c r="BR17" s="64"/>
      <c r="BS17" s="75" t="s">
        <v>103</v>
      </c>
      <c r="BT17" s="75"/>
      <c r="BU17" s="75" t="s">
        <v>104</v>
      </c>
      <c r="BV17" s="75"/>
      <c r="BW17" s="75"/>
      <c r="BX17" s="75"/>
      <c r="BY17" s="64"/>
      <c r="BZ17" s="64"/>
      <c r="CJ17" s="212"/>
    </row>
    <row r="18" spans="1:89" ht="22.5" customHeight="1" thickBot="1">
      <c r="A18" s="40" t="s">
        <v>14</v>
      </c>
      <c r="B18" s="40" t="s">
        <v>15</v>
      </c>
      <c r="C18" s="41" t="s">
        <v>16</v>
      </c>
      <c r="D18" s="79" t="s">
        <v>17</v>
      </c>
      <c r="E18" s="79" t="s">
        <v>18</v>
      </c>
      <c r="F18" s="272" t="s">
        <v>105</v>
      </c>
      <c r="G18" s="186" t="s">
        <v>20</v>
      </c>
      <c r="H18" s="81" t="s">
        <v>106</v>
      </c>
      <c r="I18" s="82" t="s">
        <v>107</v>
      </c>
      <c r="J18" s="82" t="s">
        <v>108</v>
      </c>
      <c r="K18" s="82" t="s">
        <v>109</v>
      </c>
      <c r="L18" s="83" t="s">
        <v>110</v>
      </c>
      <c r="M18" s="81" t="s">
        <v>111</v>
      </c>
      <c r="N18" s="204" t="s">
        <v>112</v>
      </c>
      <c r="O18" s="205" t="s">
        <v>115</v>
      </c>
      <c r="P18" s="206"/>
      <c r="Q18" s="207" t="s">
        <v>116</v>
      </c>
      <c r="R18" s="208" t="s">
        <v>117</v>
      </c>
      <c r="S18" s="91"/>
      <c r="T18" s="64"/>
      <c r="U18" s="297" t="s">
        <v>118</v>
      </c>
      <c r="V18" s="298"/>
      <c r="W18" s="298"/>
      <c r="X18" s="299"/>
      <c r="Y18" s="300"/>
      <c r="Z18" s="300"/>
      <c r="AA18" s="300"/>
      <c r="BC18" s="81" t="s">
        <v>119</v>
      </c>
      <c r="BD18" s="82" t="s">
        <v>120</v>
      </c>
      <c r="BE18" s="82" t="s">
        <v>121</v>
      </c>
      <c r="BF18" s="82" t="s">
        <v>122</v>
      </c>
      <c r="BG18" s="83" t="s">
        <v>123</v>
      </c>
      <c r="BI18" s="41" t="s">
        <v>16</v>
      </c>
      <c r="BJ18" s="79" t="s">
        <v>17</v>
      </c>
      <c r="BK18" s="79" t="s">
        <v>18</v>
      </c>
      <c r="BL18" s="272" t="s">
        <v>105</v>
      </c>
      <c r="BM18" s="186" t="s">
        <v>20</v>
      </c>
      <c r="BN18" s="81" t="s">
        <v>106</v>
      </c>
      <c r="BO18" s="82" t="s">
        <v>107</v>
      </c>
      <c r="BP18" s="82" t="s">
        <v>108</v>
      </c>
      <c r="BQ18" s="82" t="s">
        <v>109</v>
      </c>
      <c r="BR18" s="83" t="s">
        <v>110</v>
      </c>
      <c r="BS18" s="81" t="s">
        <v>111</v>
      </c>
      <c r="BT18" s="204" t="s">
        <v>112</v>
      </c>
      <c r="BU18" s="81" t="s">
        <v>119</v>
      </c>
      <c r="BV18" s="82" t="s">
        <v>120</v>
      </c>
      <c r="BW18" s="82" t="s">
        <v>121</v>
      </c>
      <c r="BX18" s="83" t="s">
        <v>122</v>
      </c>
      <c r="BY18" s="205" t="s">
        <v>115</v>
      </c>
      <c r="BZ18" s="206"/>
      <c r="CA18" s="207" t="s">
        <v>116</v>
      </c>
      <c r="CB18" s="208" t="s">
        <v>117</v>
      </c>
      <c r="CC18" s="91"/>
      <c r="CD18" s="64"/>
      <c r="CE18" s="297" t="s">
        <v>118</v>
      </c>
      <c r="CF18" s="298"/>
      <c r="CG18" s="298"/>
      <c r="CH18" s="299"/>
      <c r="CI18" s="301"/>
      <c r="CJ18" s="37"/>
      <c r="CK18" s="39"/>
    </row>
    <row r="19" spans="1:89" ht="21.75" customHeight="1">
      <c r="A19" s="57" t="str">
        <f aca="true" ca="1" t="shared" si="3" ref="A19:B26">OFFSET(A19,-10,0)</f>
        <v>BRE</v>
      </c>
      <c r="B19" s="57">
        <f ca="1" t="shared" si="3"/>
        <v>56</v>
      </c>
      <c r="C19" s="40">
        <v>1</v>
      </c>
      <c r="D19" s="100" t="str">
        <f aca="true" ca="1" t="shared" si="4" ref="D19:E26">OFFSET(D19,-10,0)</f>
        <v>WEISHARDT Jeremy</v>
      </c>
      <c r="E19" s="57" t="str">
        <f ca="1" t="shared" si="4"/>
        <v>M</v>
      </c>
      <c r="F19" s="57">
        <v>67</v>
      </c>
      <c r="G19" s="57" t="str">
        <f aca="true" ca="1" t="shared" si="5" ref="G19:G26">OFFSET(G19,-10,0)</f>
        <v>JUDO CLUB 56</v>
      </c>
      <c r="H19" s="120">
        <v>0</v>
      </c>
      <c r="I19" s="121">
        <v>0</v>
      </c>
      <c r="J19" s="121">
        <v>0</v>
      </c>
      <c r="K19" s="121">
        <v>0</v>
      </c>
      <c r="L19" s="122" t="str">
        <f>IF(M19&lt;&gt;"","-","")</f>
        <v>-</v>
      </c>
      <c r="M19" s="102">
        <v>10</v>
      </c>
      <c r="N19" s="107"/>
      <c r="O19" s="229">
        <f aca="true" t="shared" si="6" ref="O19:O26">SUM(H19:N19,BC19:BG19)</f>
        <v>10</v>
      </c>
      <c r="P19" s="109"/>
      <c r="Q19" s="302"/>
      <c r="R19" s="90">
        <f aca="true" ca="1" t="shared" si="7" ref="R19:R26">SUM(OFFSET(R19,0,-12),OFFSET(R19,0,-3))</f>
        <v>77</v>
      </c>
      <c r="S19" s="91"/>
      <c r="T19" s="64"/>
      <c r="U19" s="303" t="s">
        <v>46</v>
      </c>
      <c r="V19" s="219" t="s">
        <v>21</v>
      </c>
      <c r="W19" s="219" t="s">
        <v>38</v>
      </c>
      <c r="X19" s="222" t="s">
        <v>58</v>
      </c>
      <c r="Y19" s="96"/>
      <c r="Z19" s="161"/>
      <c r="AA19" s="223"/>
      <c r="BC19" s="120"/>
      <c r="BD19" s="121"/>
      <c r="BE19" s="121"/>
      <c r="BF19" s="121"/>
      <c r="BG19" s="122"/>
      <c r="BI19" s="40">
        <v>1</v>
      </c>
      <c r="BJ19" s="57" t="str">
        <f aca="true" t="shared" si="8" ref="BJ19:BM26">D19</f>
        <v>WEISHARDT Jeremy</v>
      </c>
      <c r="BK19" s="57" t="str">
        <f t="shared" si="8"/>
        <v>M</v>
      </c>
      <c r="BL19" s="57">
        <f t="shared" si="8"/>
        <v>67</v>
      </c>
      <c r="BM19" s="57" t="str">
        <f t="shared" si="8"/>
        <v>JUDO CLUB 56</v>
      </c>
      <c r="BN19" s="120"/>
      <c r="BO19" s="121"/>
      <c r="BP19" s="121"/>
      <c r="BQ19" s="121"/>
      <c r="BR19" s="122"/>
      <c r="BS19" s="102"/>
      <c r="BT19" s="107"/>
      <c r="BU19" s="102"/>
      <c r="BV19" s="103"/>
      <c r="BW19" s="103"/>
      <c r="BX19" s="104"/>
      <c r="BY19" s="229">
        <f aca="true" t="shared" si="9" ref="BY19:BY26">SUM(BN19:BT19,DF19:DJ19)</f>
        <v>0</v>
      </c>
      <c r="BZ19" s="109"/>
      <c r="CA19" s="302"/>
      <c r="CB19" s="90">
        <f aca="true" ca="1" t="shared" si="10" ref="CB19:CB26">SUM(OFFSET(CB19,0,-12),OFFSET(CB19,0,-3))</f>
        <v>0</v>
      </c>
      <c r="CC19" s="91"/>
      <c r="CD19" s="64"/>
      <c r="CE19" s="188" t="s">
        <v>46</v>
      </c>
      <c r="CF19" s="189" t="s">
        <v>21</v>
      </c>
      <c r="CG19" s="189" t="s">
        <v>38</v>
      </c>
      <c r="CH19" s="190" t="s">
        <v>58</v>
      </c>
      <c r="CI19" s="96"/>
      <c r="CJ19" s="102"/>
      <c r="CK19" s="104"/>
    </row>
    <row r="20" spans="1:89" ht="21.75" customHeight="1" thickBot="1">
      <c r="A20" s="57" t="str">
        <f ca="1" t="shared" si="3"/>
        <v>PDL</v>
      </c>
      <c r="B20" s="57">
        <f ca="1" t="shared" si="3"/>
        <v>72</v>
      </c>
      <c r="C20" s="40">
        <v>2</v>
      </c>
      <c r="D20" s="100" t="str">
        <f ca="1" t="shared" si="4"/>
        <v>GOBILLOT Romain</v>
      </c>
      <c r="E20" s="57" t="str">
        <f ca="1" t="shared" si="4"/>
        <v>M</v>
      </c>
      <c r="F20" s="57">
        <v>30</v>
      </c>
      <c r="G20" s="57" t="str">
        <f ca="1" t="shared" si="5"/>
        <v>ANTONNIERE JUDO CLUB 72</v>
      </c>
      <c r="H20" s="120">
        <v>0</v>
      </c>
      <c r="I20" s="121">
        <v>10</v>
      </c>
      <c r="J20" s="121">
        <v>0</v>
      </c>
      <c r="K20" s="121">
        <v>0</v>
      </c>
      <c r="L20" s="122" t="str">
        <f>IF(M20&lt;&gt;"","-","")</f>
        <v>-</v>
      </c>
      <c r="M20" s="120">
        <v>10</v>
      </c>
      <c r="N20" s="125"/>
      <c r="O20" s="304">
        <f t="shared" si="6"/>
        <v>20</v>
      </c>
      <c r="P20" s="127"/>
      <c r="Q20" s="302"/>
      <c r="R20" s="90">
        <f ca="1" t="shared" si="7"/>
        <v>50</v>
      </c>
      <c r="S20" s="91"/>
      <c r="T20" s="64"/>
      <c r="U20" s="135" t="s">
        <v>52</v>
      </c>
      <c r="V20" s="136" t="s">
        <v>54</v>
      </c>
      <c r="W20" s="136" t="s">
        <v>55</v>
      </c>
      <c r="X20" s="137" t="s">
        <v>64</v>
      </c>
      <c r="Y20" s="96"/>
      <c r="Z20" s="223"/>
      <c r="AA20" s="223"/>
      <c r="BC20" s="120"/>
      <c r="BD20" s="121"/>
      <c r="BE20" s="121"/>
      <c r="BF20" s="121"/>
      <c r="BG20" s="122"/>
      <c r="BI20" s="40">
        <v>2</v>
      </c>
      <c r="BJ20" s="57" t="str">
        <f t="shared" si="8"/>
        <v>GOBILLOT Romain</v>
      </c>
      <c r="BK20" s="57" t="str">
        <f t="shared" si="8"/>
        <v>M</v>
      </c>
      <c r="BL20" s="57">
        <f t="shared" si="8"/>
        <v>30</v>
      </c>
      <c r="BM20" s="57" t="str">
        <f t="shared" si="8"/>
        <v>ANTONNIERE JUDO CLUB 72</v>
      </c>
      <c r="BN20" s="120"/>
      <c r="BO20" s="121"/>
      <c r="BP20" s="121"/>
      <c r="BQ20" s="121"/>
      <c r="BR20" s="122"/>
      <c r="BS20" s="120"/>
      <c r="BT20" s="125"/>
      <c r="BU20" s="120"/>
      <c r="BV20" s="121"/>
      <c r="BW20" s="121"/>
      <c r="BX20" s="122"/>
      <c r="BY20" s="304">
        <f t="shared" si="9"/>
        <v>0</v>
      </c>
      <c r="BZ20" s="127"/>
      <c r="CA20" s="302"/>
      <c r="CB20" s="90">
        <f ca="1" t="shared" si="10"/>
        <v>0</v>
      </c>
      <c r="CC20" s="91"/>
      <c r="CD20" s="64"/>
      <c r="CE20" s="305" t="s">
        <v>52</v>
      </c>
      <c r="CF20" s="306" t="s">
        <v>54</v>
      </c>
      <c r="CG20" s="306" t="s">
        <v>55</v>
      </c>
      <c r="CH20" s="307" t="s">
        <v>64</v>
      </c>
      <c r="CI20" s="96"/>
      <c r="CJ20" s="120"/>
      <c r="CK20" s="122"/>
    </row>
    <row r="21" spans="1:89" ht="21.75" customHeight="1">
      <c r="A21" s="57" t="str">
        <f ca="1" t="shared" si="3"/>
        <v>PDL</v>
      </c>
      <c r="B21" s="57">
        <f ca="1" t="shared" si="3"/>
        <v>44</v>
      </c>
      <c r="C21" s="40">
        <v>3</v>
      </c>
      <c r="D21" s="100" t="str">
        <f ca="1" t="shared" si="4"/>
        <v>GUERIN Benjamin</v>
      </c>
      <c r="E21" s="57" t="str">
        <f ca="1" t="shared" si="4"/>
        <v>M</v>
      </c>
      <c r="F21" s="57">
        <v>0</v>
      </c>
      <c r="G21" s="57" t="str">
        <f ca="1" t="shared" si="5"/>
        <v>DOJO COUERONNAIS</v>
      </c>
      <c r="H21" s="120">
        <v>10</v>
      </c>
      <c r="I21" s="121">
        <v>0</v>
      </c>
      <c r="J21" s="121">
        <v>0</v>
      </c>
      <c r="K21" s="121">
        <v>0</v>
      </c>
      <c r="L21" s="122" t="str">
        <f>IF(M21&lt;&gt;"","-","")</f>
        <v>-</v>
      </c>
      <c r="M21" s="120">
        <v>0</v>
      </c>
      <c r="N21" s="125"/>
      <c r="O21" s="304">
        <f t="shared" si="6"/>
        <v>10</v>
      </c>
      <c r="P21" s="127"/>
      <c r="Q21" s="302"/>
      <c r="R21" s="90">
        <f ca="1" t="shared" si="7"/>
        <v>10</v>
      </c>
      <c r="S21" s="91"/>
      <c r="T21" s="64"/>
      <c r="U21" s="96"/>
      <c r="V21" s="96"/>
      <c r="W21" s="308"/>
      <c r="X21" s="96"/>
      <c r="Y21" s="308"/>
      <c r="Z21" s="308"/>
      <c r="AA21" s="223"/>
      <c r="BC21" s="120"/>
      <c r="BD21" s="121"/>
      <c r="BE21" s="121"/>
      <c r="BF21" s="121"/>
      <c r="BG21" s="122"/>
      <c r="BI21" s="40">
        <v>3</v>
      </c>
      <c r="BJ21" s="57" t="str">
        <f t="shared" si="8"/>
        <v>GUERIN Benjamin</v>
      </c>
      <c r="BK21" s="57" t="str">
        <f t="shared" si="8"/>
        <v>M</v>
      </c>
      <c r="BL21" s="57">
        <f t="shared" si="8"/>
        <v>0</v>
      </c>
      <c r="BM21" s="57" t="str">
        <f t="shared" si="8"/>
        <v>DOJO COUERONNAIS</v>
      </c>
      <c r="BN21" s="120"/>
      <c r="BO21" s="121"/>
      <c r="BP21" s="121"/>
      <c r="BQ21" s="121"/>
      <c r="BR21" s="122"/>
      <c r="BS21" s="120"/>
      <c r="BT21" s="125"/>
      <c r="BU21" s="120"/>
      <c r="BV21" s="121"/>
      <c r="BW21" s="121"/>
      <c r="BX21" s="122"/>
      <c r="BY21" s="304">
        <f t="shared" si="9"/>
        <v>0</v>
      </c>
      <c r="BZ21" s="127"/>
      <c r="CA21" s="302"/>
      <c r="CB21" s="90">
        <f ca="1" t="shared" si="10"/>
        <v>0</v>
      </c>
      <c r="CC21" s="91"/>
      <c r="CD21" s="64"/>
      <c r="CE21" s="141"/>
      <c r="CF21" s="96"/>
      <c r="CG21" s="308"/>
      <c r="CH21" s="96"/>
      <c r="CI21" s="308"/>
      <c r="CJ21" s="120"/>
      <c r="CK21" s="122"/>
    </row>
    <row r="22" spans="1:89" ht="21.75" customHeight="1">
      <c r="A22" s="57" t="str">
        <f ca="1" t="shared" si="3"/>
        <v>PDL</v>
      </c>
      <c r="B22" s="57">
        <f ca="1" t="shared" si="3"/>
        <v>44</v>
      </c>
      <c r="C22" s="40">
        <v>4</v>
      </c>
      <c r="D22" s="100" t="str">
        <f ca="1" t="shared" si="4"/>
        <v>PHALIPPOUT Martin</v>
      </c>
      <c r="E22" s="57" t="str">
        <f ca="1" t="shared" si="4"/>
        <v>M</v>
      </c>
      <c r="F22" s="57">
        <v>60</v>
      </c>
      <c r="G22" s="57" t="str">
        <f ca="1" t="shared" si="5"/>
        <v>STE LUCE JUDO-JUJITSU</v>
      </c>
      <c r="H22" s="120">
        <v>10</v>
      </c>
      <c r="I22" s="121">
        <v>0</v>
      </c>
      <c r="J22" s="121">
        <v>10</v>
      </c>
      <c r="K22" s="121">
        <v>10</v>
      </c>
      <c r="L22" s="122">
        <v>0</v>
      </c>
      <c r="M22" s="120"/>
      <c r="N22" s="125"/>
      <c r="O22" s="304">
        <f t="shared" si="6"/>
        <v>30</v>
      </c>
      <c r="P22" s="127"/>
      <c r="Q22" s="302"/>
      <c r="R22" s="90">
        <f ca="1" t="shared" si="7"/>
        <v>90</v>
      </c>
      <c r="S22" s="91"/>
      <c r="T22" s="64"/>
      <c r="U22" s="96"/>
      <c r="V22" s="96"/>
      <c r="W22" s="308"/>
      <c r="X22" s="96"/>
      <c r="Y22" s="308"/>
      <c r="Z22" s="308"/>
      <c r="AA22" s="223"/>
      <c r="BC22" s="120"/>
      <c r="BD22" s="121"/>
      <c r="BE22" s="121"/>
      <c r="BF22" s="121"/>
      <c r="BG22" s="122"/>
      <c r="BI22" s="40">
        <v>4</v>
      </c>
      <c r="BJ22" s="57" t="str">
        <f t="shared" si="8"/>
        <v>PHALIPPOUT Martin</v>
      </c>
      <c r="BK22" s="57" t="str">
        <f t="shared" si="8"/>
        <v>M</v>
      </c>
      <c r="BL22" s="57">
        <f t="shared" si="8"/>
        <v>60</v>
      </c>
      <c r="BM22" s="57" t="str">
        <f t="shared" si="8"/>
        <v>STE LUCE JUDO-JUJITSU</v>
      </c>
      <c r="BN22" s="120"/>
      <c r="BO22" s="121"/>
      <c r="BP22" s="121"/>
      <c r="BQ22" s="121"/>
      <c r="BR22" s="122"/>
      <c r="BS22" s="120"/>
      <c r="BT22" s="125"/>
      <c r="BU22" s="120"/>
      <c r="BV22" s="121"/>
      <c r="BW22" s="121"/>
      <c r="BX22" s="122"/>
      <c r="BY22" s="304">
        <f t="shared" si="9"/>
        <v>0</v>
      </c>
      <c r="BZ22" s="127"/>
      <c r="CA22" s="302"/>
      <c r="CB22" s="90">
        <f ca="1" t="shared" si="10"/>
        <v>0</v>
      </c>
      <c r="CC22" s="91"/>
      <c r="CD22" s="64"/>
      <c r="CE22" s="141"/>
      <c r="CF22" s="96"/>
      <c r="CG22" s="308"/>
      <c r="CH22" s="96"/>
      <c r="CI22" s="308"/>
      <c r="CJ22" s="120"/>
      <c r="CK22" s="122"/>
    </row>
    <row r="23" spans="1:89" ht="21.75" customHeight="1">
      <c r="A23" s="57" t="str">
        <f ca="1" t="shared" si="3"/>
        <v>PDL</v>
      </c>
      <c r="B23" s="57">
        <f ca="1" t="shared" si="3"/>
        <v>44</v>
      </c>
      <c r="C23" s="40">
        <v>5</v>
      </c>
      <c r="D23" s="100" t="str">
        <f ca="1" t="shared" si="4"/>
        <v>PICARD Fabien</v>
      </c>
      <c r="E23" s="57" t="str">
        <f ca="1" t="shared" si="4"/>
        <v>M</v>
      </c>
      <c r="F23" s="57">
        <v>90</v>
      </c>
      <c r="G23" s="57" t="str">
        <f ca="1" t="shared" si="5"/>
        <v>JC ST SEBASTIEN</v>
      </c>
      <c r="H23" s="120">
        <v>10</v>
      </c>
      <c r="I23" s="121" t="str">
        <f>IF(M23&lt;&gt;"","-","")</f>
        <v>-</v>
      </c>
      <c r="J23" s="121" t="str">
        <f>IF(M23&lt;&gt;"","-","")</f>
        <v>-</v>
      </c>
      <c r="K23" s="121" t="str">
        <f>IF(M23&lt;&gt;"","-","")</f>
        <v>-</v>
      </c>
      <c r="L23" s="122" t="str">
        <f>IF(M23&lt;&gt;"","-","")</f>
        <v>-</v>
      </c>
      <c r="M23" s="120" t="s">
        <v>124</v>
      </c>
      <c r="N23" s="125"/>
      <c r="O23" s="304">
        <f t="shared" si="6"/>
        <v>10</v>
      </c>
      <c r="P23" s="127"/>
      <c r="Q23" s="302"/>
      <c r="R23" s="142">
        <f ca="1" t="shared" si="7"/>
        <v>100</v>
      </c>
      <c r="S23" s="91"/>
      <c r="T23" s="64"/>
      <c r="U23" s="96"/>
      <c r="V23" s="96"/>
      <c r="W23" s="96"/>
      <c r="X23" s="96"/>
      <c r="Y23" s="96"/>
      <c r="Z23" s="223"/>
      <c r="AA23" s="223"/>
      <c r="BC23" s="120"/>
      <c r="BD23" s="121"/>
      <c r="BE23" s="121"/>
      <c r="BF23" s="121"/>
      <c r="BG23" s="122"/>
      <c r="BI23" s="40">
        <v>5</v>
      </c>
      <c r="BJ23" s="57" t="str">
        <f t="shared" si="8"/>
        <v>PICARD Fabien</v>
      </c>
      <c r="BK23" s="57" t="str">
        <f t="shared" si="8"/>
        <v>M</v>
      </c>
      <c r="BL23" s="57">
        <f t="shared" si="8"/>
        <v>90</v>
      </c>
      <c r="BM23" s="57" t="str">
        <f t="shared" si="8"/>
        <v>JC ST SEBASTIEN</v>
      </c>
      <c r="BN23" s="120"/>
      <c r="BO23" s="121"/>
      <c r="BP23" s="121"/>
      <c r="BQ23" s="121"/>
      <c r="BR23" s="122"/>
      <c r="BS23" s="120"/>
      <c r="BT23" s="125"/>
      <c r="BU23" s="120"/>
      <c r="BV23" s="121"/>
      <c r="BW23" s="121"/>
      <c r="BX23" s="122"/>
      <c r="BY23" s="304">
        <f t="shared" si="9"/>
        <v>0</v>
      </c>
      <c r="BZ23" s="127"/>
      <c r="CA23" s="302"/>
      <c r="CB23" s="90">
        <f ca="1" t="shared" si="10"/>
        <v>0</v>
      </c>
      <c r="CC23" s="91"/>
      <c r="CD23" s="64"/>
      <c r="CE23" s="141"/>
      <c r="CF23" s="96"/>
      <c r="CG23" s="96"/>
      <c r="CH23" s="96"/>
      <c r="CI23" s="96"/>
      <c r="CJ23" s="120"/>
      <c r="CK23" s="122"/>
    </row>
    <row r="24" spans="1:89" ht="21.75" customHeight="1">
      <c r="A24" s="57" t="str">
        <f ca="1" t="shared" si="3"/>
        <v>PDL</v>
      </c>
      <c r="B24" s="57">
        <f ca="1" t="shared" si="3"/>
        <v>44</v>
      </c>
      <c r="C24" s="40">
        <v>6</v>
      </c>
      <c r="D24" s="100" t="str">
        <f ca="1" t="shared" si="4"/>
        <v>DEMY Jerome</v>
      </c>
      <c r="E24" s="57" t="str">
        <f ca="1" t="shared" si="4"/>
        <v>M</v>
      </c>
      <c r="F24" s="57">
        <v>74</v>
      </c>
      <c r="G24" s="57" t="str">
        <f ca="1" t="shared" si="5"/>
        <v>JC HERBIGNACAIS</v>
      </c>
      <c r="H24" s="120">
        <v>0</v>
      </c>
      <c r="I24" s="121">
        <v>0</v>
      </c>
      <c r="J24" s="121">
        <v>0</v>
      </c>
      <c r="K24" s="121">
        <v>0</v>
      </c>
      <c r="L24" s="122">
        <v>0</v>
      </c>
      <c r="M24" s="120"/>
      <c r="N24" s="125"/>
      <c r="O24" s="304">
        <f t="shared" si="6"/>
        <v>0</v>
      </c>
      <c r="P24" s="127"/>
      <c r="Q24" s="302"/>
      <c r="R24" s="90">
        <f ca="1" t="shared" si="7"/>
        <v>74</v>
      </c>
      <c r="S24" s="91"/>
      <c r="T24" s="64"/>
      <c r="U24" s="223"/>
      <c r="V24" s="223"/>
      <c r="W24" s="309"/>
      <c r="X24" s="96"/>
      <c r="Y24" s="309"/>
      <c r="Z24" s="223"/>
      <c r="AA24" s="223"/>
      <c r="BC24" s="120"/>
      <c r="BD24" s="121"/>
      <c r="BE24" s="121"/>
      <c r="BF24" s="121"/>
      <c r="BG24" s="122"/>
      <c r="BI24" s="40">
        <v>6</v>
      </c>
      <c r="BJ24" s="57" t="str">
        <f t="shared" si="8"/>
        <v>DEMY Jerome</v>
      </c>
      <c r="BK24" s="57" t="str">
        <f t="shared" si="8"/>
        <v>M</v>
      </c>
      <c r="BL24" s="57">
        <f t="shared" si="8"/>
        <v>74</v>
      </c>
      <c r="BM24" s="57" t="str">
        <f t="shared" si="8"/>
        <v>JC HERBIGNACAIS</v>
      </c>
      <c r="BN24" s="120"/>
      <c r="BO24" s="121"/>
      <c r="BP24" s="121"/>
      <c r="BQ24" s="121"/>
      <c r="BR24" s="122"/>
      <c r="BS24" s="120"/>
      <c r="BT24" s="125"/>
      <c r="BU24" s="120"/>
      <c r="BV24" s="121"/>
      <c r="BW24" s="121"/>
      <c r="BX24" s="122"/>
      <c r="BY24" s="304">
        <f t="shared" si="9"/>
        <v>0</v>
      </c>
      <c r="BZ24" s="127"/>
      <c r="CA24" s="302"/>
      <c r="CB24" s="90">
        <f ca="1" t="shared" si="10"/>
        <v>0</v>
      </c>
      <c r="CC24" s="91"/>
      <c r="CD24" s="64"/>
      <c r="CE24" s="237"/>
      <c r="CF24" s="223"/>
      <c r="CG24" s="309"/>
      <c r="CH24" s="96"/>
      <c r="CI24" s="309"/>
      <c r="CJ24" s="120"/>
      <c r="CK24" s="122"/>
    </row>
    <row r="25" spans="1:89" ht="21.75" customHeight="1">
      <c r="A25" s="57" t="str">
        <f ca="1" t="shared" si="3"/>
        <v>PDL</v>
      </c>
      <c r="B25" s="57">
        <f ca="1" t="shared" si="3"/>
        <v>49</v>
      </c>
      <c r="C25" s="40">
        <v>7</v>
      </c>
      <c r="D25" s="100" t="str">
        <f ca="1" t="shared" si="4"/>
        <v>GOODARZY Alexandre</v>
      </c>
      <c r="E25" s="57" t="str">
        <f ca="1" t="shared" si="4"/>
        <v>M</v>
      </c>
      <c r="F25" s="57">
        <v>17</v>
      </c>
      <c r="G25" s="57" t="str">
        <f ca="1" t="shared" si="5"/>
        <v>UNION CHOLET JUDO 49</v>
      </c>
      <c r="H25" s="120">
        <v>10</v>
      </c>
      <c r="I25" s="121">
        <v>10</v>
      </c>
      <c r="J25" s="121">
        <v>10</v>
      </c>
      <c r="K25" s="121">
        <v>10</v>
      </c>
      <c r="L25" s="122">
        <v>10</v>
      </c>
      <c r="M25" s="238"/>
      <c r="N25" s="310"/>
      <c r="O25" s="304">
        <f t="shared" si="6"/>
        <v>50</v>
      </c>
      <c r="P25" s="127"/>
      <c r="Q25" s="302"/>
      <c r="R25" s="90">
        <f ca="1" t="shared" si="7"/>
        <v>67</v>
      </c>
      <c r="S25" s="91"/>
      <c r="T25" s="64"/>
      <c r="U25" s="223"/>
      <c r="V25" s="223"/>
      <c r="W25" s="311"/>
      <c r="X25" s="96"/>
      <c r="Y25" s="311"/>
      <c r="Z25" s="223"/>
      <c r="AA25" s="223"/>
      <c r="BC25" s="120"/>
      <c r="BD25" s="121"/>
      <c r="BE25" s="121"/>
      <c r="BF25" s="121"/>
      <c r="BG25" s="122"/>
      <c r="BI25" s="40">
        <v>7</v>
      </c>
      <c r="BJ25" s="57" t="str">
        <f t="shared" si="8"/>
        <v>GOODARZY Alexandre</v>
      </c>
      <c r="BK25" s="57" t="str">
        <f t="shared" si="8"/>
        <v>M</v>
      </c>
      <c r="BL25" s="57">
        <f t="shared" si="8"/>
        <v>17</v>
      </c>
      <c r="BM25" s="57" t="str">
        <f t="shared" si="8"/>
        <v>UNION CHOLET JUDO 49</v>
      </c>
      <c r="BN25" s="120"/>
      <c r="BO25" s="121"/>
      <c r="BP25" s="121"/>
      <c r="BQ25" s="121"/>
      <c r="BR25" s="122"/>
      <c r="BS25" s="238"/>
      <c r="BT25" s="310"/>
      <c r="BU25" s="120"/>
      <c r="BV25" s="121"/>
      <c r="BW25" s="121"/>
      <c r="BX25" s="122"/>
      <c r="BY25" s="304">
        <f t="shared" si="9"/>
        <v>0</v>
      </c>
      <c r="BZ25" s="127"/>
      <c r="CA25" s="302"/>
      <c r="CB25" s="90">
        <f ca="1" t="shared" si="10"/>
        <v>0</v>
      </c>
      <c r="CC25" s="91"/>
      <c r="CD25" s="64"/>
      <c r="CE25" s="237"/>
      <c r="CF25" s="223"/>
      <c r="CG25" s="311"/>
      <c r="CH25" s="96"/>
      <c r="CI25" s="311"/>
      <c r="CJ25" s="120"/>
      <c r="CK25" s="122"/>
    </row>
    <row r="26" spans="1:89" ht="21.75" customHeight="1" thickBot="1">
      <c r="A26" s="57" t="str">
        <f ca="1" t="shared" si="3"/>
        <v>PDL</v>
      </c>
      <c r="B26" s="57">
        <f ca="1" t="shared" si="3"/>
        <v>44</v>
      </c>
      <c r="C26" s="40">
        <v>8</v>
      </c>
      <c r="D26" s="100" t="str">
        <f ca="1" t="shared" si="4"/>
        <v>GUERIN Anthony</v>
      </c>
      <c r="E26" s="57" t="str">
        <f ca="1" t="shared" si="4"/>
        <v>M</v>
      </c>
      <c r="F26" s="57">
        <v>20</v>
      </c>
      <c r="G26" s="57" t="str">
        <f ca="1" t="shared" si="5"/>
        <v>JC DE LA DIVATTE</v>
      </c>
      <c r="H26" s="144">
        <v>0</v>
      </c>
      <c r="I26" s="145">
        <v>0</v>
      </c>
      <c r="J26" s="145">
        <v>10</v>
      </c>
      <c r="K26" s="145">
        <v>10</v>
      </c>
      <c r="L26" s="146" t="str">
        <f>IF(M26&lt;&gt;"","-","")</f>
        <v>-</v>
      </c>
      <c r="M26" s="144">
        <v>0</v>
      </c>
      <c r="N26" s="149"/>
      <c r="O26" s="312">
        <f t="shared" si="6"/>
        <v>20</v>
      </c>
      <c r="P26" s="151"/>
      <c r="Q26" s="302"/>
      <c r="R26" s="90">
        <f ca="1" t="shared" si="7"/>
        <v>40</v>
      </c>
      <c r="S26" s="91"/>
      <c r="T26" s="64"/>
      <c r="U26" s="223"/>
      <c r="V26" s="223"/>
      <c r="W26" s="311"/>
      <c r="X26" s="96"/>
      <c r="Y26" s="311"/>
      <c r="Z26" s="223"/>
      <c r="AA26" s="223"/>
      <c r="BC26" s="144"/>
      <c r="BD26" s="145"/>
      <c r="BE26" s="145"/>
      <c r="BF26" s="145"/>
      <c r="BG26" s="146"/>
      <c r="BI26" s="40">
        <v>8</v>
      </c>
      <c r="BJ26" s="57" t="str">
        <f t="shared" si="8"/>
        <v>GUERIN Anthony</v>
      </c>
      <c r="BK26" s="57" t="str">
        <f t="shared" si="8"/>
        <v>M</v>
      </c>
      <c r="BL26" s="57">
        <f t="shared" si="8"/>
        <v>20</v>
      </c>
      <c r="BM26" s="57" t="str">
        <f t="shared" si="8"/>
        <v>JC DE LA DIVATTE</v>
      </c>
      <c r="BN26" s="144"/>
      <c r="BO26" s="145"/>
      <c r="BP26" s="145"/>
      <c r="BQ26" s="145"/>
      <c r="BR26" s="146"/>
      <c r="BS26" s="144"/>
      <c r="BT26" s="149"/>
      <c r="BU26" s="144"/>
      <c r="BV26" s="145"/>
      <c r="BW26" s="145"/>
      <c r="BX26" s="146"/>
      <c r="BY26" s="312">
        <f t="shared" si="9"/>
        <v>0</v>
      </c>
      <c r="BZ26" s="151"/>
      <c r="CA26" s="302"/>
      <c r="CB26" s="90">
        <f ca="1" t="shared" si="10"/>
        <v>0</v>
      </c>
      <c r="CC26" s="91"/>
      <c r="CD26" s="64"/>
      <c r="CE26" s="246"/>
      <c r="CF26" s="247"/>
      <c r="CG26" s="313"/>
      <c r="CH26" s="156"/>
      <c r="CI26" s="313"/>
      <c r="CJ26" s="144"/>
      <c r="CK26" s="146"/>
    </row>
    <row r="27" spans="14:72" ht="12.75">
      <c r="N27" s="48" t="s">
        <v>125</v>
      </c>
      <c r="BC27" s="223"/>
      <c r="BD27" s="223"/>
      <c r="BE27" s="223"/>
      <c r="BF27" s="223"/>
      <c r="BI27" s="73"/>
      <c r="BT27" s="48" t="s">
        <v>125</v>
      </c>
    </row>
    <row r="28" spans="3:35" ht="12.75" hidden="1">
      <c r="C28" s="73">
        <f>COUNT(H28:BG28)</f>
        <v>18</v>
      </c>
      <c r="G28" s="162" t="s">
        <v>126</v>
      </c>
      <c r="H28" s="163">
        <v>1</v>
      </c>
      <c r="I28" s="163">
        <v>2</v>
      </c>
      <c r="J28" s="163">
        <v>3</v>
      </c>
      <c r="K28" s="163">
        <v>4</v>
      </c>
      <c r="L28" s="163"/>
      <c r="M28" s="163">
        <v>5</v>
      </c>
      <c r="N28" s="163">
        <v>6</v>
      </c>
      <c r="O28" s="163"/>
      <c r="P28" s="163">
        <v>7</v>
      </c>
      <c r="Q28" s="163">
        <v>8</v>
      </c>
      <c r="R28" s="163">
        <v>9</v>
      </c>
      <c r="S28" s="163">
        <v>10</v>
      </c>
      <c r="T28" s="163"/>
      <c r="U28" s="163">
        <v>11</v>
      </c>
      <c r="V28" s="163">
        <v>12</v>
      </c>
      <c r="W28" s="163">
        <v>13</v>
      </c>
      <c r="X28" s="163"/>
      <c r="Y28" s="163">
        <v>14</v>
      </c>
      <c r="Z28" s="163">
        <v>15</v>
      </c>
      <c r="AA28" s="163">
        <v>16</v>
      </c>
      <c r="AB28" s="164"/>
      <c r="AC28" s="164">
        <v>17</v>
      </c>
      <c r="AD28" s="164">
        <v>18</v>
      </c>
      <c r="AE28" s="164"/>
      <c r="AF28" s="164"/>
      <c r="AG28" s="164"/>
      <c r="AH28" s="164"/>
      <c r="AI28" s="164"/>
    </row>
    <row r="29" spans="7:35" ht="12.75" hidden="1">
      <c r="G29" s="162" t="s">
        <v>127</v>
      </c>
      <c r="H29" s="163">
        <v>1</v>
      </c>
      <c r="I29" s="163">
        <v>1</v>
      </c>
      <c r="J29" s="163">
        <v>2</v>
      </c>
      <c r="K29" s="163">
        <v>1</v>
      </c>
      <c r="L29" s="163"/>
      <c r="M29" s="163">
        <v>2</v>
      </c>
      <c r="N29" s="163">
        <v>3</v>
      </c>
      <c r="O29" s="163"/>
      <c r="P29" s="163">
        <v>3</v>
      </c>
      <c r="Q29" s="163">
        <v>2</v>
      </c>
      <c r="R29" s="163">
        <v>4</v>
      </c>
      <c r="S29" s="163">
        <v>2</v>
      </c>
      <c r="T29" s="163"/>
      <c r="U29" s="163">
        <v>5</v>
      </c>
      <c r="V29" s="163">
        <v>3</v>
      </c>
      <c r="W29" s="163">
        <v>3</v>
      </c>
      <c r="X29" s="163"/>
      <c r="Y29" s="163">
        <v>4</v>
      </c>
      <c r="Z29" s="163">
        <v>4</v>
      </c>
      <c r="AA29" s="163">
        <v>5</v>
      </c>
      <c r="AB29" s="164"/>
      <c r="AC29" s="164">
        <v>1</v>
      </c>
      <c r="AD29" s="164">
        <v>1</v>
      </c>
      <c r="AE29" s="164"/>
      <c r="AF29" s="164"/>
      <c r="AG29" s="164"/>
      <c r="AH29" s="164"/>
      <c r="AI29" s="164"/>
    </row>
    <row r="30" spans="7:35" ht="12.75" hidden="1">
      <c r="G30" s="162" t="s">
        <v>128</v>
      </c>
      <c r="H30" s="163">
        <v>1</v>
      </c>
      <c r="I30" s="163">
        <v>1</v>
      </c>
      <c r="J30" s="163">
        <v>1</v>
      </c>
      <c r="K30" s="163">
        <v>1</v>
      </c>
      <c r="L30" s="163"/>
      <c r="M30" s="163">
        <v>2</v>
      </c>
      <c r="N30" s="163">
        <v>2</v>
      </c>
      <c r="O30" s="163"/>
      <c r="P30" s="163">
        <v>1</v>
      </c>
      <c r="Q30" s="163">
        <v>3</v>
      </c>
      <c r="R30" s="163">
        <v>4</v>
      </c>
      <c r="S30" s="163">
        <v>2</v>
      </c>
      <c r="T30" s="163"/>
      <c r="U30" s="163">
        <v>3</v>
      </c>
      <c r="V30" s="163">
        <v>3</v>
      </c>
      <c r="W30" s="163">
        <v>4</v>
      </c>
      <c r="X30" s="163"/>
      <c r="Y30" s="163">
        <v>4</v>
      </c>
      <c r="Z30" s="163">
        <v>4</v>
      </c>
      <c r="AA30" s="163">
        <v>5</v>
      </c>
      <c r="AB30" s="164"/>
      <c r="AC30" s="164">
        <v>1</v>
      </c>
      <c r="AD30" s="164">
        <v>1</v>
      </c>
      <c r="AE30" s="164"/>
      <c r="AF30" s="164"/>
      <c r="AG30" s="164"/>
      <c r="AH30" s="164"/>
      <c r="AI30" s="164"/>
    </row>
  </sheetData>
  <sheetProtection formatCells="0" formatColumns="0" selectLockedCells="1"/>
  <mergeCells count="60">
    <mergeCell ref="BY23:BZ23"/>
    <mergeCell ref="CB23:CC23"/>
    <mergeCell ref="BY25:BZ25"/>
    <mergeCell ref="CB25:CC25"/>
    <mergeCell ref="BY26:BZ26"/>
    <mergeCell ref="CB26:CC26"/>
    <mergeCell ref="BY24:BZ24"/>
    <mergeCell ref="CB24:CC24"/>
    <mergeCell ref="BY19:BZ19"/>
    <mergeCell ref="CB19:CC19"/>
    <mergeCell ref="BY20:BZ20"/>
    <mergeCell ref="CB20:CC20"/>
    <mergeCell ref="BY21:BZ21"/>
    <mergeCell ref="CB21:CC21"/>
    <mergeCell ref="BY22:BZ22"/>
    <mergeCell ref="CB22:CC22"/>
    <mergeCell ref="CC5:CE6"/>
    <mergeCell ref="CF5:CG6"/>
    <mergeCell ref="BS17:BT17"/>
    <mergeCell ref="BY18:BZ18"/>
    <mergeCell ref="CB18:CC18"/>
    <mergeCell ref="CE18:CH18"/>
    <mergeCell ref="BU17:BX17"/>
    <mergeCell ref="CH7:CI7"/>
    <mergeCell ref="CH8:CI8"/>
    <mergeCell ref="BM4:BM6"/>
    <mergeCell ref="U18:X18"/>
    <mergeCell ref="R18:S18"/>
    <mergeCell ref="R19:S19"/>
    <mergeCell ref="BC6:BG6"/>
    <mergeCell ref="Z5:AA6"/>
    <mergeCell ref="W5:Y6"/>
    <mergeCell ref="BV1:BX1"/>
    <mergeCell ref="BQ2:BT2"/>
    <mergeCell ref="BV2:BV3"/>
    <mergeCell ref="BW2:BW3"/>
    <mergeCell ref="BX2:BX3"/>
    <mergeCell ref="M17:N17"/>
    <mergeCell ref="P1:R1"/>
    <mergeCell ref="G4:G6"/>
    <mergeCell ref="O26:P26"/>
    <mergeCell ref="O21:P21"/>
    <mergeCell ref="O22:P22"/>
    <mergeCell ref="O23:P23"/>
    <mergeCell ref="R24:S24"/>
    <mergeCell ref="R21:S21"/>
    <mergeCell ref="R26:S26"/>
    <mergeCell ref="K2:N2"/>
    <mergeCell ref="P2:P3"/>
    <mergeCell ref="Q2:Q3"/>
    <mergeCell ref="R2:R3"/>
    <mergeCell ref="O18:P18"/>
    <mergeCell ref="R22:S22"/>
    <mergeCell ref="O19:P19"/>
    <mergeCell ref="O20:P20"/>
    <mergeCell ref="O25:P25"/>
    <mergeCell ref="R20:S20"/>
    <mergeCell ref="R25:S25"/>
    <mergeCell ref="O24:P24"/>
    <mergeCell ref="R23:S23"/>
  </mergeCells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CW30"/>
  <sheetViews>
    <sheetView zoomScale="101" zoomScaleNormal="101" workbookViewId="0" topLeftCell="A7">
      <pane xSplit="7" ySplit="2" topLeftCell="H9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H8" sqref="H8"/>
    </sheetView>
  </sheetViews>
  <sheetFormatPr defaultColWidth="11.421875" defaultRowHeight="12.75"/>
  <cols>
    <col min="1" max="1" width="6.140625" style="48" hidden="1" customWidth="1"/>
    <col min="2" max="2" width="5.140625" style="48" hidden="1" customWidth="1"/>
    <col min="3" max="3" width="4.57421875" style="73" bestFit="1" customWidth="1"/>
    <col min="4" max="4" width="22.57421875" style="48" customWidth="1"/>
    <col min="5" max="5" width="3.140625" style="48" customWidth="1"/>
    <col min="6" max="6" width="7.7109375" style="48" customWidth="1"/>
    <col min="7" max="7" width="22.00390625" style="48" customWidth="1"/>
    <col min="8" max="27" width="4.140625" style="48" customWidth="1"/>
    <col min="28" max="28" width="4.7109375" style="64" hidden="1" customWidth="1"/>
    <col min="29" max="29" width="4.7109375" style="64" customWidth="1"/>
    <col min="30" max="35" width="4.7109375" style="64" hidden="1" customWidth="1"/>
    <col min="36" max="36" width="2.28125" style="48" customWidth="1"/>
    <col min="37" max="42" width="11.421875" style="0" hidden="1" customWidth="1"/>
    <col min="43" max="47" width="11.421875" style="48" hidden="1" customWidth="1"/>
    <col min="48" max="53" width="11.421875" style="0" hidden="1" customWidth="1"/>
    <col min="54" max="54" width="10.28125" style="48" hidden="1" customWidth="1"/>
    <col min="55" max="56" width="4.7109375" style="48" customWidth="1"/>
    <col min="57" max="59" width="4.7109375" style="48" hidden="1" customWidth="1"/>
    <col min="60" max="60" width="11.421875" style="48" customWidth="1"/>
    <col min="61" max="61" width="4.57421875" style="48" hidden="1" customWidth="1"/>
    <col min="62" max="62" width="22.57421875" style="48" hidden="1" customWidth="1"/>
    <col min="63" max="63" width="3.140625" style="48" hidden="1" customWidth="1"/>
    <col min="64" max="64" width="7.7109375" style="48" hidden="1" customWidth="1"/>
    <col min="65" max="65" width="21.8515625" style="48" hidden="1" customWidth="1"/>
    <col min="66" max="86" width="4.00390625" style="48" hidden="1" customWidth="1"/>
    <col min="87" max="87" width="6.421875" style="48" hidden="1" customWidth="1"/>
    <col min="88" max="91" width="4.00390625" style="48" hidden="1" customWidth="1"/>
    <col min="92" max="92" width="4.00390625" style="48" customWidth="1"/>
    <col min="93" max="100" width="11.421875" style="48" customWidth="1"/>
    <col min="101" max="101" width="0" style="48" hidden="1" customWidth="1"/>
    <col min="102" max="16384" width="11.421875" style="48" customWidth="1"/>
  </cols>
  <sheetData>
    <row r="1" spans="3:101" s="168" customFormat="1" ht="13.5" thickBot="1">
      <c r="C1" s="289">
        <v>8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 t="s">
        <v>0</v>
      </c>
      <c r="Q1" s="6"/>
      <c r="R1" s="6"/>
      <c r="S1" s="5"/>
      <c r="T1" s="5"/>
      <c r="U1" s="5"/>
      <c r="V1" s="4"/>
      <c r="W1" s="4"/>
      <c r="AB1" s="170"/>
      <c r="AC1" s="170"/>
      <c r="AD1" s="170"/>
      <c r="AE1" s="170"/>
      <c r="AF1" s="170"/>
      <c r="AG1" s="170"/>
      <c r="AH1" s="170"/>
      <c r="AI1" s="170"/>
      <c r="BI1" s="289">
        <v>8</v>
      </c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6" t="s">
        <v>0</v>
      </c>
      <c r="BW1" s="6"/>
      <c r="BX1" s="6"/>
      <c r="BY1" s="5"/>
      <c r="BZ1" s="5"/>
      <c r="CA1" s="5"/>
      <c r="CB1" s="4"/>
      <c r="CC1" s="4"/>
      <c r="CW1" s="168" t="s">
        <v>334</v>
      </c>
    </row>
    <row r="2" spans="3:101" s="168" customFormat="1" ht="16.5" customHeight="1" thickBot="1">
      <c r="C2" s="171"/>
      <c r="D2" s="5"/>
      <c r="E2" s="5"/>
      <c r="F2" s="8" t="s">
        <v>2</v>
      </c>
      <c r="G2" s="9" t="s">
        <v>348</v>
      </c>
      <c r="H2" s="5">
        <v>2</v>
      </c>
      <c r="I2" s="5"/>
      <c r="J2" s="10" t="s">
        <v>4</v>
      </c>
      <c r="K2" s="172">
        <f ca="1">TODAY()</f>
        <v>41798</v>
      </c>
      <c r="L2" s="172"/>
      <c r="M2" s="172"/>
      <c r="N2" s="172"/>
      <c r="O2" s="5"/>
      <c r="P2" s="173" t="s">
        <v>5</v>
      </c>
      <c r="Q2" s="173" t="s">
        <v>130</v>
      </c>
      <c r="R2" s="12"/>
      <c r="S2" s="5"/>
      <c r="AB2" s="170"/>
      <c r="AC2" s="170"/>
      <c r="AD2" s="170"/>
      <c r="AE2" s="170"/>
      <c r="AF2" s="170"/>
      <c r="AG2" s="170"/>
      <c r="AH2" s="170"/>
      <c r="AI2" s="170"/>
      <c r="BI2" s="171"/>
      <c r="BJ2" s="5"/>
      <c r="BK2" s="5"/>
      <c r="BL2" s="8" t="s">
        <v>2</v>
      </c>
      <c r="BM2" s="9" t="str">
        <f>G2</f>
        <v>40 -  Sen M M</v>
      </c>
      <c r="BN2" s="5"/>
      <c r="BO2" s="5"/>
      <c r="BP2" s="10" t="s">
        <v>4</v>
      </c>
      <c r="BQ2" s="172">
        <f ca="1">TODAY()</f>
        <v>41798</v>
      </c>
      <c r="BR2" s="172"/>
      <c r="BS2" s="172"/>
      <c r="BT2" s="172"/>
      <c r="BU2" s="5"/>
      <c r="BV2" s="173"/>
      <c r="BW2" s="173"/>
      <c r="BX2" s="12"/>
      <c r="BY2" s="5"/>
      <c r="CW2" s="168" t="s">
        <v>336</v>
      </c>
    </row>
    <row r="3" spans="3:77" s="168" customFormat="1" ht="13.5" customHeight="1" thickBot="1">
      <c r="C3" s="17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74"/>
      <c r="Q3" s="174"/>
      <c r="R3" s="14"/>
      <c r="S3" s="5"/>
      <c r="AB3" s="170"/>
      <c r="AC3" s="170"/>
      <c r="AD3" s="170"/>
      <c r="AE3" s="170"/>
      <c r="AF3" s="170"/>
      <c r="AG3" s="170"/>
      <c r="AH3" s="170"/>
      <c r="AI3" s="170"/>
      <c r="BI3" s="171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174"/>
      <c r="BW3" s="174"/>
      <c r="BX3" s="14"/>
      <c r="BY3" s="5"/>
    </row>
    <row r="4" spans="3:81" s="168" customFormat="1" ht="13.5" thickBot="1">
      <c r="C4" s="171"/>
      <c r="D4" s="5"/>
      <c r="E4" s="5"/>
      <c r="F4" s="5"/>
      <c r="G4" s="175"/>
      <c r="H4" s="5"/>
      <c r="I4" s="5"/>
      <c r="J4" s="5" t="s">
        <v>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4"/>
      <c r="W4" s="4"/>
      <c r="AB4" s="170"/>
      <c r="AC4" s="170"/>
      <c r="AD4" s="170"/>
      <c r="AE4" s="170"/>
      <c r="AF4" s="170"/>
      <c r="AG4" s="170"/>
      <c r="AH4" s="170"/>
      <c r="AI4" s="170"/>
      <c r="BI4" s="171"/>
      <c r="BJ4" s="5"/>
      <c r="BK4" s="5"/>
      <c r="BL4" s="5"/>
      <c r="BM4" s="175"/>
      <c r="BN4" s="5"/>
      <c r="BO4" s="5"/>
      <c r="BP4" s="5" t="s">
        <v>7</v>
      </c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4"/>
      <c r="CC4" s="4"/>
    </row>
    <row r="5" spans="3:85" s="168" customFormat="1" ht="13.5" customHeight="1" thickTop="1">
      <c r="C5" s="171"/>
      <c r="D5" s="5"/>
      <c r="E5" s="5"/>
      <c r="F5" s="18" t="s">
        <v>9</v>
      </c>
      <c r="G5" s="176"/>
      <c r="H5" s="5"/>
      <c r="I5" s="5"/>
      <c r="J5" s="10" t="s">
        <v>10</v>
      </c>
      <c r="K5" s="5"/>
      <c r="L5" s="5"/>
      <c r="M5" s="5"/>
      <c r="N5" s="5"/>
      <c r="O5" s="5"/>
      <c r="P5" s="5"/>
      <c r="Q5" s="5"/>
      <c r="R5" s="5"/>
      <c r="S5" s="5"/>
      <c r="T5" s="5"/>
      <c r="W5" s="21" t="s">
        <v>11</v>
      </c>
      <c r="X5" s="21"/>
      <c r="Y5" s="22"/>
      <c r="Z5" s="23" t="str">
        <f>LEFT(G2,2)</f>
        <v>40</v>
      </c>
      <c r="AA5" s="24"/>
      <c r="AB5" s="170"/>
      <c r="AC5" s="170"/>
      <c r="AD5" s="170"/>
      <c r="AE5" s="170"/>
      <c r="AF5" s="170"/>
      <c r="AG5" s="170"/>
      <c r="AH5" s="170"/>
      <c r="AI5" s="170"/>
      <c r="BI5" s="171"/>
      <c r="BJ5" s="5"/>
      <c r="BK5" s="5"/>
      <c r="BL5" s="18" t="s">
        <v>9</v>
      </c>
      <c r="BM5" s="176"/>
      <c r="BN5" s="5"/>
      <c r="BO5" s="5"/>
      <c r="BP5" s="10" t="s">
        <v>10</v>
      </c>
      <c r="BQ5" s="5"/>
      <c r="BR5" s="5"/>
      <c r="BS5" s="5"/>
      <c r="BT5" s="5"/>
      <c r="BU5" s="5"/>
      <c r="BV5" s="5"/>
      <c r="BW5" s="5"/>
      <c r="BX5" s="5"/>
      <c r="BY5" s="5"/>
      <c r="BZ5" s="5"/>
      <c r="CC5" s="21" t="s">
        <v>11</v>
      </c>
      <c r="CD5" s="21"/>
      <c r="CE5" s="22"/>
      <c r="CF5" s="23" t="str">
        <f>Z5</f>
        <v>40</v>
      </c>
      <c r="CG5" s="24"/>
    </row>
    <row r="6" spans="3:85" s="168" customFormat="1" ht="13.5" customHeight="1" thickBot="1">
      <c r="C6" s="171"/>
      <c r="D6" s="5"/>
      <c r="E6" s="5"/>
      <c r="F6" s="5"/>
      <c r="G6" s="177"/>
      <c r="H6" s="5"/>
      <c r="I6" s="5"/>
      <c r="J6" s="10"/>
      <c r="K6" s="10"/>
      <c r="L6" s="5"/>
      <c r="M6" s="5"/>
      <c r="N6" s="5"/>
      <c r="O6" s="5"/>
      <c r="P6" s="5"/>
      <c r="Q6" s="5"/>
      <c r="R6" s="5"/>
      <c r="S6" s="5"/>
      <c r="T6" s="5"/>
      <c r="W6" s="21"/>
      <c r="X6" s="21"/>
      <c r="Y6" s="22"/>
      <c r="Z6" s="26"/>
      <c r="AA6" s="27"/>
      <c r="AB6" s="170"/>
      <c r="AC6" s="170"/>
      <c r="AD6" s="170"/>
      <c r="AE6" s="170"/>
      <c r="AF6" s="170"/>
      <c r="AG6" s="170"/>
      <c r="AH6" s="170"/>
      <c r="AI6" s="170"/>
      <c r="BC6" s="178"/>
      <c r="BD6" s="178"/>
      <c r="BE6" s="178"/>
      <c r="BF6" s="178"/>
      <c r="BG6" s="178"/>
      <c r="BI6" s="171"/>
      <c r="BJ6" s="5"/>
      <c r="BK6" s="5"/>
      <c r="BL6" s="5"/>
      <c r="BM6" s="177"/>
      <c r="BN6" s="5"/>
      <c r="BO6" s="5"/>
      <c r="BP6" s="10"/>
      <c r="BQ6" s="10"/>
      <c r="BR6" s="5"/>
      <c r="BS6" s="5"/>
      <c r="BT6" s="5"/>
      <c r="BU6" s="5"/>
      <c r="BV6" s="5"/>
      <c r="BW6" s="5"/>
      <c r="BX6" s="5"/>
      <c r="BY6" s="5"/>
      <c r="BZ6" s="5"/>
      <c r="CC6" s="21"/>
      <c r="CD6" s="21"/>
      <c r="CE6" s="22"/>
      <c r="CF6" s="26"/>
      <c r="CG6" s="27"/>
    </row>
    <row r="7" spans="3:91" s="168" customFormat="1" ht="18" customHeight="1" thickTop="1">
      <c r="C7" s="171"/>
      <c r="D7" s="5"/>
      <c r="E7" s="5"/>
      <c r="F7" s="13"/>
      <c r="G7" s="10"/>
      <c r="H7" s="10"/>
      <c r="I7" s="10"/>
      <c r="J7" s="10"/>
      <c r="K7" s="5"/>
      <c r="L7" s="5"/>
      <c r="M7" s="5"/>
      <c r="N7" s="5"/>
      <c r="O7" s="5"/>
      <c r="P7" s="5"/>
      <c r="Q7" s="5"/>
      <c r="R7" s="5"/>
      <c r="S7" s="5"/>
      <c r="T7" s="180"/>
      <c r="U7" s="5"/>
      <c r="V7" s="4"/>
      <c r="W7" s="4"/>
      <c r="AB7" s="170"/>
      <c r="AC7" s="170"/>
      <c r="AD7" s="170"/>
      <c r="AE7" s="170"/>
      <c r="AF7" s="170"/>
      <c r="AG7" s="170"/>
      <c r="AH7" s="170"/>
      <c r="AI7" s="170"/>
      <c r="BB7" s="168" t="s">
        <v>13</v>
      </c>
      <c r="BC7" s="181">
        <v>41</v>
      </c>
      <c r="BD7" s="182">
        <v>41</v>
      </c>
      <c r="BE7" s="182"/>
      <c r="BF7" s="182"/>
      <c r="BG7" s="183"/>
      <c r="BI7" s="171"/>
      <c r="BJ7" s="5"/>
      <c r="BK7" s="5"/>
      <c r="BL7" s="13"/>
      <c r="BM7" s="10"/>
      <c r="BN7" s="10"/>
      <c r="BO7" s="10"/>
      <c r="BP7" s="10"/>
      <c r="BQ7" s="5"/>
      <c r="BR7" s="5"/>
      <c r="BS7" s="5"/>
      <c r="BT7" s="5"/>
      <c r="BU7" s="5"/>
      <c r="BV7" s="5"/>
      <c r="BW7" s="5"/>
      <c r="BX7" s="5"/>
      <c r="BY7" s="5"/>
      <c r="BZ7" s="180"/>
      <c r="CA7" s="5"/>
      <c r="CB7" s="4"/>
      <c r="CC7" s="4"/>
      <c r="CH7" s="184" t="s">
        <v>13</v>
      </c>
      <c r="CI7" s="185"/>
      <c r="CJ7" s="181"/>
      <c r="CK7" s="182"/>
      <c r="CL7" s="182"/>
      <c r="CM7" s="183"/>
    </row>
    <row r="8" spans="1:91" ht="18" customHeight="1">
      <c r="A8" s="40" t="s">
        <v>14</v>
      </c>
      <c r="B8" s="40" t="s">
        <v>15</v>
      </c>
      <c r="C8" s="41" t="s">
        <v>16</v>
      </c>
      <c r="D8" s="79" t="s">
        <v>17</v>
      </c>
      <c r="E8" s="79" t="s">
        <v>18</v>
      </c>
      <c r="F8" s="41" t="s">
        <v>19</v>
      </c>
      <c r="G8" s="80" t="s">
        <v>20</v>
      </c>
      <c r="H8" s="42" t="s">
        <v>31</v>
      </c>
      <c r="I8" s="42" t="s">
        <v>50</v>
      </c>
      <c r="J8" s="42" t="s">
        <v>51</v>
      </c>
      <c r="K8" s="42" t="s">
        <v>63</v>
      </c>
      <c r="L8" s="42" t="s">
        <v>36</v>
      </c>
      <c r="M8" s="42" t="s">
        <v>32</v>
      </c>
      <c r="N8" s="42" t="s">
        <v>27</v>
      </c>
      <c r="O8" s="42" t="s">
        <v>29</v>
      </c>
      <c r="P8" s="42" t="s">
        <v>28</v>
      </c>
      <c r="Q8" s="43" t="s">
        <v>26</v>
      </c>
      <c r="R8" s="42" t="s">
        <v>23</v>
      </c>
      <c r="S8" s="42" t="s">
        <v>34</v>
      </c>
      <c r="T8" s="42" t="s">
        <v>61</v>
      </c>
      <c r="U8" s="44" t="s">
        <v>53</v>
      </c>
      <c r="V8" s="42" t="s">
        <v>43</v>
      </c>
      <c r="W8" s="42" t="s">
        <v>40</v>
      </c>
      <c r="X8" s="42" t="s">
        <v>41</v>
      </c>
      <c r="Y8" s="43" t="s">
        <v>39</v>
      </c>
      <c r="Z8" s="42" t="s">
        <v>47</v>
      </c>
      <c r="AA8" s="44" t="s">
        <v>62</v>
      </c>
      <c r="AB8" s="45" t="s">
        <v>46</v>
      </c>
      <c r="AC8" s="42" t="s">
        <v>21</v>
      </c>
      <c r="AD8" s="46" t="s">
        <v>38</v>
      </c>
      <c r="AE8" s="46" t="s">
        <v>58</v>
      </c>
      <c r="AF8" s="46" t="s">
        <v>52</v>
      </c>
      <c r="AG8" s="46" t="s">
        <v>54</v>
      </c>
      <c r="AH8" s="46" t="s">
        <v>55</v>
      </c>
      <c r="AI8" s="46" t="s">
        <v>64</v>
      </c>
      <c r="BB8" s="48" t="s">
        <v>66</v>
      </c>
      <c r="BC8" s="188" t="s">
        <v>245</v>
      </c>
      <c r="BD8" s="189" t="s">
        <v>130</v>
      </c>
      <c r="BE8" s="189"/>
      <c r="BF8" s="189"/>
      <c r="BG8" s="190"/>
      <c r="BI8" s="41" t="s">
        <v>16</v>
      </c>
      <c r="BJ8" s="79" t="s">
        <v>17</v>
      </c>
      <c r="BK8" s="79" t="s">
        <v>18</v>
      </c>
      <c r="BL8" s="41" t="s">
        <v>19</v>
      </c>
      <c r="BM8" s="80" t="s">
        <v>20</v>
      </c>
      <c r="BN8" s="189" t="s">
        <v>31</v>
      </c>
      <c r="BO8" s="189" t="s">
        <v>50</v>
      </c>
      <c r="BP8" s="189" t="s">
        <v>51</v>
      </c>
      <c r="BQ8" s="189" t="s">
        <v>63</v>
      </c>
      <c r="BR8" s="189" t="s">
        <v>36</v>
      </c>
      <c r="BS8" s="189" t="s">
        <v>32</v>
      </c>
      <c r="BT8" s="189" t="s">
        <v>27</v>
      </c>
      <c r="BU8" s="189" t="s">
        <v>29</v>
      </c>
      <c r="BV8" s="189" t="s">
        <v>28</v>
      </c>
      <c r="BW8" s="189" t="s">
        <v>26</v>
      </c>
      <c r="BX8" s="189" t="s">
        <v>23</v>
      </c>
      <c r="BY8" s="189" t="s">
        <v>34</v>
      </c>
      <c r="BZ8" s="189" t="s">
        <v>61</v>
      </c>
      <c r="CA8" s="189" t="s">
        <v>53</v>
      </c>
      <c r="CB8" s="189" t="s">
        <v>43</v>
      </c>
      <c r="CC8" s="189" t="s">
        <v>40</v>
      </c>
      <c r="CD8" s="189" t="s">
        <v>41</v>
      </c>
      <c r="CE8" s="189" t="s">
        <v>39</v>
      </c>
      <c r="CF8" s="189" t="s">
        <v>47</v>
      </c>
      <c r="CG8" s="189" t="s">
        <v>62</v>
      </c>
      <c r="CH8" s="191" t="s">
        <v>66</v>
      </c>
      <c r="CI8" s="193"/>
      <c r="CJ8" s="188"/>
      <c r="CK8" s="189"/>
      <c r="CL8" s="189"/>
      <c r="CM8" s="190"/>
    </row>
    <row r="9" spans="1:91" ht="21.75" customHeight="1">
      <c r="A9" s="57" t="s">
        <v>68</v>
      </c>
      <c r="B9" s="57">
        <v>49</v>
      </c>
      <c r="C9" s="52">
        <f aca="true" ca="1" t="shared" si="0" ref="C9:C16">OFFSET(C9,10,0)</f>
        <v>1</v>
      </c>
      <c r="D9" s="58" t="s">
        <v>349</v>
      </c>
      <c r="E9" s="57" t="s">
        <v>70</v>
      </c>
      <c r="F9" s="57">
        <v>78</v>
      </c>
      <c r="G9" s="290" t="s">
        <v>174</v>
      </c>
      <c r="H9" s="60" t="s">
        <v>76</v>
      </c>
      <c r="I9" s="61"/>
      <c r="J9" s="61"/>
      <c r="K9" s="61"/>
      <c r="L9" s="60" t="s">
        <v>88</v>
      </c>
      <c r="M9" s="61"/>
      <c r="N9" s="61"/>
      <c r="O9" s="61"/>
      <c r="P9" s="61"/>
      <c r="Q9" s="60"/>
      <c r="R9" s="61"/>
      <c r="S9" s="61"/>
      <c r="T9" s="61"/>
      <c r="U9" s="61"/>
      <c r="V9" s="61"/>
      <c r="W9" s="60" t="s">
        <v>88</v>
      </c>
      <c r="X9" s="61"/>
      <c r="Y9" s="61"/>
      <c r="Z9" s="60" t="s">
        <v>72</v>
      </c>
      <c r="AA9" s="61"/>
      <c r="AB9" s="291"/>
      <c r="AC9" s="62" t="s">
        <v>72</v>
      </c>
      <c r="AD9" s="63"/>
      <c r="AE9" s="63"/>
      <c r="AF9" s="63"/>
      <c r="AG9" s="63"/>
      <c r="AH9" s="63"/>
      <c r="AI9" s="63"/>
      <c r="BC9" s="65"/>
      <c r="BD9" s="67"/>
      <c r="BE9" s="67"/>
      <c r="BF9" s="67"/>
      <c r="BG9" s="68"/>
      <c r="BI9" s="52">
        <f aca="true" ca="1" t="shared" si="1" ref="BI9:BI16">OFFSET(BI9,10,0)</f>
        <v>1</v>
      </c>
      <c r="BJ9" s="69" t="str">
        <f aca="true" t="shared" si="2" ref="BJ9:BM16">D9</f>
        <v>LANNOY Mickael</v>
      </c>
      <c r="BK9" s="69" t="str">
        <f t="shared" si="2"/>
        <v>M</v>
      </c>
      <c r="BL9" s="69">
        <f t="shared" si="2"/>
        <v>78</v>
      </c>
      <c r="BM9" s="69" t="str">
        <f t="shared" si="2"/>
        <v>ALLIANCE MAINE ET LOIRE JUDO</v>
      </c>
      <c r="BN9" s="60"/>
      <c r="BO9" s="61"/>
      <c r="BP9" s="61"/>
      <c r="BQ9" s="61"/>
      <c r="BR9" s="60"/>
      <c r="BS9" s="61"/>
      <c r="BT9" s="61"/>
      <c r="BU9" s="61"/>
      <c r="BV9" s="61"/>
      <c r="BW9" s="60"/>
      <c r="BX9" s="61"/>
      <c r="BY9" s="61"/>
      <c r="BZ9" s="61"/>
      <c r="CA9" s="61"/>
      <c r="CB9" s="61"/>
      <c r="CC9" s="60"/>
      <c r="CD9" s="61"/>
      <c r="CE9" s="61"/>
      <c r="CF9" s="60"/>
      <c r="CG9" s="61"/>
      <c r="CJ9" s="65"/>
      <c r="CK9" s="67"/>
      <c r="CL9" s="67"/>
      <c r="CM9" s="68"/>
    </row>
    <row r="10" spans="1:91" ht="21.75" customHeight="1">
      <c r="A10" s="57" t="s">
        <v>68</v>
      </c>
      <c r="B10" s="57">
        <v>85</v>
      </c>
      <c r="C10" s="52">
        <f ca="1" t="shared" si="0"/>
        <v>2</v>
      </c>
      <c r="D10" s="58" t="s">
        <v>350</v>
      </c>
      <c r="E10" s="57" t="s">
        <v>70</v>
      </c>
      <c r="F10" s="57">
        <v>79</v>
      </c>
      <c r="G10" s="290" t="s">
        <v>351</v>
      </c>
      <c r="H10" s="61"/>
      <c r="I10" s="60" t="s">
        <v>72</v>
      </c>
      <c r="J10" s="61"/>
      <c r="K10" s="61"/>
      <c r="L10" s="61"/>
      <c r="M10" s="60" t="s">
        <v>72</v>
      </c>
      <c r="N10" s="61"/>
      <c r="O10" s="61"/>
      <c r="P10" s="60" t="s">
        <v>88</v>
      </c>
      <c r="Q10" s="61"/>
      <c r="R10" s="60" t="s">
        <v>74</v>
      </c>
      <c r="S10" s="61"/>
      <c r="T10" s="61"/>
      <c r="U10" s="61"/>
      <c r="V10" s="61"/>
      <c r="W10" s="61"/>
      <c r="X10" s="60" t="s">
        <v>88</v>
      </c>
      <c r="Y10" s="61"/>
      <c r="Z10" s="61"/>
      <c r="AA10" s="61"/>
      <c r="AB10" s="291"/>
      <c r="AC10" s="63"/>
      <c r="AD10" s="62"/>
      <c r="AE10" s="63"/>
      <c r="AF10" s="63"/>
      <c r="AG10" s="63"/>
      <c r="AH10" s="63"/>
      <c r="AI10" s="63"/>
      <c r="BC10" s="65"/>
      <c r="BD10" s="67"/>
      <c r="BE10" s="67"/>
      <c r="BF10" s="67"/>
      <c r="BG10" s="68"/>
      <c r="BI10" s="52">
        <f ca="1" t="shared" si="1"/>
        <v>2</v>
      </c>
      <c r="BJ10" s="69" t="str">
        <f t="shared" si="2"/>
        <v>CANNELLE Jeremy</v>
      </c>
      <c r="BK10" s="69" t="str">
        <f t="shared" si="2"/>
        <v>M</v>
      </c>
      <c r="BL10" s="69">
        <f t="shared" si="2"/>
        <v>79</v>
      </c>
      <c r="BM10" s="69" t="str">
        <f t="shared" si="2"/>
        <v>JUDO COTE DE LUMIERE</v>
      </c>
      <c r="BN10" s="61"/>
      <c r="BO10" s="60"/>
      <c r="BP10" s="61"/>
      <c r="BQ10" s="61"/>
      <c r="BR10" s="61"/>
      <c r="BS10" s="60"/>
      <c r="BT10" s="61"/>
      <c r="BU10" s="61"/>
      <c r="BV10" s="60"/>
      <c r="BW10" s="61"/>
      <c r="BX10" s="60"/>
      <c r="BY10" s="61"/>
      <c r="BZ10" s="61"/>
      <c r="CA10" s="61"/>
      <c r="CB10" s="61"/>
      <c r="CC10" s="61"/>
      <c r="CD10" s="60"/>
      <c r="CE10" s="61"/>
      <c r="CF10" s="61"/>
      <c r="CG10" s="61"/>
      <c r="CJ10" s="65"/>
      <c r="CK10" s="67"/>
      <c r="CL10" s="67"/>
      <c r="CM10" s="68"/>
    </row>
    <row r="11" spans="1:91" ht="21.75" customHeight="1">
      <c r="A11" s="57" t="s">
        <v>68</v>
      </c>
      <c r="B11" s="57">
        <v>49</v>
      </c>
      <c r="C11" s="52">
        <f ca="1" t="shared" si="0"/>
        <v>3</v>
      </c>
      <c r="D11" s="58" t="s">
        <v>352</v>
      </c>
      <c r="E11" s="57" t="s">
        <v>70</v>
      </c>
      <c r="F11" s="57">
        <v>79</v>
      </c>
      <c r="G11" s="290" t="s">
        <v>236</v>
      </c>
      <c r="H11" s="61"/>
      <c r="I11" s="60" t="s">
        <v>353</v>
      </c>
      <c r="J11" s="61"/>
      <c r="K11" s="61"/>
      <c r="L11" s="61"/>
      <c r="M11" s="61"/>
      <c r="N11" s="61"/>
      <c r="O11" s="60" t="s">
        <v>88</v>
      </c>
      <c r="P11" s="61"/>
      <c r="Q11" s="61"/>
      <c r="R11" s="61"/>
      <c r="S11" s="60" t="s">
        <v>88</v>
      </c>
      <c r="T11" s="61"/>
      <c r="U11" s="61"/>
      <c r="V11" s="60" t="s">
        <v>74</v>
      </c>
      <c r="W11" s="61"/>
      <c r="X11" s="61"/>
      <c r="Y11" s="60"/>
      <c r="Z11" s="61"/>
      <c r="AA11" s="61"/>
      <c r="AB11" s="292"/>
      <c r="AC11" s="62" t="s">
        <v>88</v>
      </c>
      <c r="AD11" s="63"/>
      <c r="AE11" s="62"/>
      <c r="AF11" s="63"/>
      <c r="AG11" s="63"/>
      <c r="AH11" s="63"/>
      <c r="AI11" s="63"/>
      <c r="BC11" s="65"/>
      <c r="BD11" s="67"/>
      <c r="BE11" s="67"/>
      <c r="BF11" s="67"/>
      <c r="BG11" s="68"/>
      <c r="BI11" s="52">
        <f ca="1" t="shared" si="1"/>
        <v>3</v>
      </c>
      <c r="BJ11" s="69" t="str">
        <f t="shared" si="2"/>
        <v>MORON Christophe</v>
      </c>
      <c r="BK11" s="69" t="str">
        <f t="shared" si="2"/>
        <v>M</v>
      </c>
      <c r="BL11" s="69">
        <f t="shared" si="2"/>
        <v>79</v>
      </c>
      <c r="BM11" s="69" t="str">
        <f t="shared" si="2"/>
        <v>AUBANCE JUDO BRISSAC</v>
      </c>
      <c r="BN11" s="61"/>
      <c r="BO11" s="60"/>
      <c r="BP11" s="61"/>
      <c r="BQ11" s="61"/>
      <c r="BR11" s="61"/>
      <c r="BS11" s="61"/>
      <c r="BT11" s="61"/>
      <c r="BU11" s="60"/>
      <c r="BV11" s="61"/>
      <c r="BW11" s="61"/>
      <c r="BX11" s="61"/>
      <c r="BY11" s="60"/>
      <c r="BZ11" s="61"/>
      <c r="CA11" s="61"/>
      <c r="CB11" s="60"/>
      <c r="CC11" s="61"/>
      <c r="CD11" s="61"/>
      <c r="CE11" s="60"/>
      <c r="CF11" s="61"/>
      <c r="CG11" s="61"/>
      <c r="CJ11" s="65"/>
      <c r="CK11" s="67"/>
      <c r="CL11" s="67"/>
      <c r="CM11" s="68"/>
    </row>
    <row r="12" spans="1:91" ht="21.75" customHeight="1">
      <c r="A12" s="57" t="s">
        <v>68</v>
      </c>
      <c r="B12" s="57">
        <v>49</v>
      </c>
      <c r="C12" s="52">
        <f ca="1" t="shared" si="0"/>
        <v>4</v>
      </c>
      <c r="D12" s="58" t="s">
        <v>354</v>
      </c>
      <c r="E12" s="57" t="s">
        <v>70</v>
      </c>
      <c r="F12" s="57">
        <v>80</v>
      </c>
      <c r="G12" s="290" t="s">
        <v>238</v>
      </c>
      <c r="H12" s="60" t="s">
        <v>72</v>
      </c>
      <c r="I12" s="61"/>
      <c r="J12" s="60" t="s">
        <v>88</v>
      </c>
      <c r="K12" s="61"/>
      <c r="L12" s="61"/>
      <c r="M12" s="61"/>
      <c r="N12" s="60" t="s">
        <v>75</v>
      </c>
      <c r="O12" s="61"/>
      <c r="P12" s="61"/>
      <c r="Q12" s="61"/>
      <c r="R12" s="60" t="s">
        <v>74</v>
      </c>
      <c r="S12" s="61"/>
      <c r="T12" s="61"/>
      <c r="U12" s="60"/>
      <c r="V12" s="61"/>
      <c r="W12" s="61"/>
      <c r="X12" s="61"/>
      <c r="Y12" s="61"/>
      <c r="Z12" s="61"/>
      <c r="AA12" s="61"/>
      <c r="AB12" s="292"/>
      <c r="AC12" s="63"/>
      <c r="AD12" s="63"/>
      <c r="AE12" s="62"/>
      <c r="AF12" s="62"/>
      <c r="AG12" s="63"/>
      <c r="AH12" s="63"/>
      <c r="AI12" s="63"/>
      <c r="BC12" s="65"/>
      <c r="BD12" s="67"/>
      <c r="BE12" s="67"/>
      <c r="BF12" s="67"/>
      <c r="BG12" s="68"/>
      <c r="BI12" s="52">
        <f ca="1" t="shared" si="1"/>
        <v>4</v>
      </c>
      <c r="BJ12" s="69" t="str">
        <f t="shared" si="2"/>
        <v>GUIBERT Sylvain</v>
      </c>
      <c r="BK12" s="69" t="str">
        <f t="shared" si="2"/>
        <v>M</v>
      </c>
      <c r="BL12" s="69">
        <f t="shared" si="2"/>
        <v>80</v>
      </c>
      <c r="BM12" s="69" t="str">
        <f t="shared" si="2"/>
        <v>JC ANJOU</v>
      </c>
      <c r="BN12" s="60"/>
      <c r="BO12" s="61"/>
      <c r="BP12" s="60"/>
      <c r="BQ12" s="61"/>
      <c r="BR12" s="61"/>
      <c r="BS12" s="61"/>
      <c r="BT12" s="60"/>
      <c r="BU12" s="61"/>
      <c r="BV12" s="61"/>
      <c r="BW12" s="61"/>
      <c r="BX12" s="60"/>
      <c r="BY12" s="61"/>
      <c r="BZ12" s="61"/>
      <c r="CA12" s="60"/>
      <c r="CB12" s="61"/>
      <c r="CC12" s="61"/>
      <c r="CD12" s="61"/>
      <c r="CE12" s="61"/>
      <c r="CF12" s="61"/>
      <c r="CG12" s="61"/>
      <c r="CJ12" s="65"/>
      <c r="CK12" s="67"/>
      <c r="CL12" s="67"/>
      <c r="CM12" s="68"/>
    </row>
    <row r="13" spans="1:91" ht="21.75" customHeight="1">
      <c r="A13" s="57" t="s">
        <v>68</v>
      </c>
      <c r="B13" s="57">
        <v>85</v>
      </c>
      <c r="C13" s="52">
        <f ca="1" t="shared" si="0"/>
        <v>5</v>
      </c>
      <c r="D13" s="58" t="s">
        <v>355</v>
      </c>
      <c r="E13" s="57" t="s">
        <v>70</v>
      </c>
      <c r="F13" s="57">
        <v>80</v>
      </c>
      <c r="G13" s="290" t="s">
        <v>356</v>
      </c>
      <c r="H13" s="61"/>
      <c r="I13" s="61"/>
      <c r="J13" s="60" t="s">
        <v>75</v>
      </c>
      <c r="K13" s="61"/>
      <c r="L13" s="60" t="s">
        <v>72</v>
      </c>
      <c r="M13" s="61"/>
      <c r="N13" s="61"/>
      <c r="O13" s="60" t="s">
        <v>72</v>
      </c>
      <c r="P13" s="61"/>
      <c r="Q13" s="61"/>
      <c r="R13" s="61"/>
      <c r="S13" s="61"/>
      <c r="T13" s="60" t="s">
        <v>88</v>
      </c>
      <c r="U13" s="61"/>
      <c r="V13" s="61"/>
      <c r="W13" s="61"/>
      <c r="X13" s="60" t="s">
        <v>72</v>
      </c>
      <c r="Y13" s="61"/>
      <c r="Z13" s="61"/>
      <c r="AA13" s="61"/>
      <c r="AB13" s="292"/>
      <c r="AC13" s="63"/>
      <c r="AD13" s="63"/>
      <c r="AE13" s="63"/>
      <c r="AF13" s="63"/>
      <c r="AG13" s="62"/>
      <c r="AH13" s="62"/>
      <c r="AI13" s="63"/>
      <c r="BC13" s="197"/>
      <c r="BD13" s="67"/>
      <c r="BE13" s="67"/>
      <c r="BF13" s="67"/>
      <c r="BG13" s="68"/>
      <c r="BI13" s="52">
        <f ca="1" t="shared" si="1"/>
        <v>5</v>
      </c>
      <c r="BJ13" s="69" t="str">
        <f t="shared" si="2"/>
        <v>JOLLY Franck</v>
      </c>
      <c r="BK13" s="69" t="str">
        <f t="shared" si="2"/>
        <v>M</v>
      </c>
      <c r="BL13" s="69">
        <f t="shared" si="2"/>
        <v>80</v>
      </c>
      <c r="BM13" s="69" t="str">
        <f t="shared" si="2"/>
        <v>US FERRIEROISE</v>
      </c>
      <c r="BN13" s="61"/>
      <c r="BO13" s="61"/>
      <c r="BP13" s="60"/>
      <c r="BQ13" s="61"/>
      <c r="BR13" s="60"/>
      <c r="BS13" s="61"/>
      <c r="BT13" s="61"/>
      <c r="BU13" s="60"/>
      <c r="BV13" s="61"/>
      <c r="BW13" s="61"/>
      <c r="BX13" s="61"/>
      <c r="BY13" s="61"/>
      <c r="BZ13" s="60"/>
      <c r="CA13" s="61"/>
      <c r="CB13" s="61"/>
      <c r="CC13" s="61"/>
      <c r="CD13" s="60"/>
      <c r="CE13" s="61"/>
      <c r="CF13" s="61"/>
      <c r="CG13" s="61"/>
      <c r="CJ13" s="197"/>
      <c r="CK13" s="67"/>
      <c r="CL13" s="67"/>
      <c r="CM13" s="68"/>
    </row>
    <row r="14" spans="1:91" ht="21.75" customHeight="1">
      <c r="A14" s="57" t="s">
        <v>68</v>
      </c>
      <c r="B14" s="57">
        <v>53</v>
      </c>
      <c r="C14" s="52">
        <f ca="1" t="shared" si="0"/>
        <v>6</v>
      </c>
      <c r="D14" s="58" t="s">
        <v>357</v>
      </c>
      <c r="E14" s="57" t="s">
        <v>70</v>
      </c>
      <c r="F14" s="57">
        <v>81</v>
      </c>
      <c r="G14" s="290" t="s">
        <v>302</v>
      </c>
      <c r="H14" s="61"/>
      <c r="I14" s="61"/>
      <c r="J14" s="61"/>
      <c r="K14" s="60" t="s">
        <v>163</v>
      </c>
      <c r="L14" s="61"/>
      <c r="M14" s="60" t="s">
        <v>100</v>
      </c>
      <c r="N14" s="61"/>
      <c r="O14" s="61"/>
      <c r="P14" s="61"/>
      <c r="Q14" s="60"/>
      <c r="R14" s="61"/>
      <c r="S14" s="61"/>
      <c r="T14" s="61"/>
      <c r="U14" s="61"/>
      <c r="V14" s="61"/>
      <c r="W14" s="61"/>
      <c r="X14" s="61"/>
      <c r="Y14" s="60"/>
      <c r="Z14" s="61"/>
      <c r="AA14" s="60"/>
      <c r="AB14" s="292"/>
      <c r="AC14" s="63"/>
      <c r="AD14" s="63"/>
      <c r="AE14" s="63"/>
      <c r="AF14" s="62"/>
      <c r="AG14" s="62"/>
      <c r="AH14" s="63"/>
      <c r="AI14" s="63"/>
      <c r="BC14" s="65"/>
      <c r="BD14" s="67"/>
      <c r="BE14" s="67"/>
      <c r="BF14" s="67"/>
      <c r="BG14" s="68"/>
      <c r="BI14" s="52">
        <f ca="1" t="shared" si="1"/>
        <v>6</v>
      </c>
      <c r="BJ14" s="69" t="str">
        <f t="shared" si="2"/>
        <v>HAY Jean Marc</v>
      </c>
      <c r="BK14" s="69" t="str">
        <f t="shared" si="2"/>
        <v>M</v>
      </c>
      <c r="BL14" s="69">
        <f t="shared" si="2"/>
        <v>81</v>
      </c>
      <c r="BM14" s="69" t="str">
        <f t="shared" si="2"/>
        <v>U S C P M</v>
      </c>
      <c r="BN14" s="61"/>
      <c r="BO14" s="61"/>
      <c r="BP14" s="61"/>
      <c r="BQ14" s="60"/>
      <c r="BR14" s="61"/>
      <c r="BS14" s="60"/>
      <c r="BT14" s="61"/>
      <c r="BU14" s="61"/>
      <c r="BV14" s="61"/>
      <c r="BW14" s="60"/>
      <c r="BX14" s="61"/>
      <c r="BY14" s="61"/>
      <c r="BZ14" s="61"/>
      <c r="CA14" s="61"/>
      <c r="CB14" s="61"/>
      <c r="CC14" s="61"/>
      <c r="CD14" s="61"/>
      <c r="CE14" s="60"/>
      <c r="CF14" s="61"/>
      <c r="CG14" s="60"/>
      <c r="CJ14" s="65"/>
      <c r="CK14" s="67"/>
      <c r="CL14" s="67"/>
      <c r="CM14" s="68"/>
    </row>
    <row r="15" spans="1:91" s="198" customFormat="1" ht="21.75" customHeight="1">
      <c r="A15" s="57" t="s">
        <v>68</v>
      </c>
      <c r="B15" s="57">
        <v>44</v>
      </c>
      <c r="C15" s="52">
        <f ca="1" t="shared" si="0"/>
        <v>7</v>
      </c>
      <c r="D15" s="69" t="s">
        <v>358</v>
      </c>
      <c r="E15" s="57" t="s">
        <v>70</v>
      </c>
      <c r="F15" s="57">
        <v>81</v>
      </c>
      <c r="G15" s="290" t="s">
        <v>359</v>
      </c>
      <c r="H15" s="61"/>
      <c r="I15" s="61"/>
      <c r="J15" s="61"/>
      <c r="K15" s="61"/>
      <c r="L15" s="61"/>
      <c r="M15" s="61"/>
      <c r="N15" s="61"/>
      <c r="O15" s="61"/>
      <c r="P15" s="60" t="s">
        <v>72</v>
      </c>
      <c r="Q15" s="61"/>
      <c r="R15" s="61"/>
      <c r="S15" s="60" t="s">
        <v>84</v>
      </c>
      <c r="T15" s="61"/>
      <c r="U15" s="60"/>
      <c r="V15" s="61"/>
      <c r="W15" s="60" t="s">
        <v>72</v>
      </c>
      <c r="X15" s="61"/>
      <c r="Y15" s="61"/>
      <c r="Z15" s="61"/>
      <c r="AA15" s="60"/>
      <c r="AB15" s="293"/>
      <c r="AC15" s="294"/>
      <c r="AD15" s="294"/>
      <c r="AE15" s="294"/>
      <c r="AF15" s="294"/>
      <c r="AG15" s="294"/>
      <c r="AH15" s="295"/>
      <c r="AI15" s="295"/>
      <c r="BC15" s="65" t="s">
        <v>72</v>
      </c>
      <c r="BD15" s="199" t="s">
        <v>97</v>
      </c>
      <c r="BE15" s="67"/>
      <c r="BF15" s="200"/>
      <c r="BG15" s="201"/>
      <c r="BI15" s="52">
        <f ca="1" t="shared" si="1"/>
        <v>7</v>
      </c>
      <c r="BJ15" s="69" t="str">
        <f t="shared" si="2"/>
        <v>LEGRAND Florian</v>
      </c>
      <c r="BK15" s="69" t="str">
        <f t="shared" si="2"/>
        <v>M</v>
      </c>
      <c r="BL15" s="69">
        <f t="shared" si="2"/>
        <v>81</v>
      </c>
      <c r="BM15" s="69" t="str">
        <f t="shared" si="2"/>
        <v>JUDO CLUB NANTES</v>
      </c>
      <c r="BN15" s="61"/>
      <c r="BO15" s="61"/>
      <c r="BP15" s="61"/>
      <c r="BQ15" s="61"/>
      <c r="BR15" s="61"/>
      <c r="BS15" s="61"/>
      <c r="BT15" s="61"/>
      <c r="BU15" s="61"/>
      <c r="BV15" s="60"/>
      <c r="BW15" s="61"/>
      <c r="BX15" s="61"/>
      <c r="BY15" s="60"/>
      <c r="BZ15" s="61"/>
      <c r="CA15" s="60"/>
      <c r="CB15" s="61"/>
      <c r="CC15" s="60"/>
      <c r="CD15" s="61"/>
      <c r="CE15" s="61"/>
      <c r="CF15" s="61"/>
      <c r="CG15" s="60"/>
      <c r="CJ15" s="65"/>
      <c r="CK15" s="199"/>
      <c r="CL15" s="67"/>
      <c r="CM15" s="201"/>
    </row>
    <row r="16" spans="1:91" ht="21.75" customHeight="1" thickBot="1">
      <c r="A16" s="57" t="s">
        <v>221</v>
      </c>
      <c r="B16" s="57">
        <v>79</v>
      </c>
      <c r="C16" s="52">
        <f ca="1" t="shared" si="0"/>
        <v>8</v>
      </c>
      <c r="D16" s="58" t="s">
        <v>360</v>
      </c>
      <c r="E16" s="57" t="s">
        <v>70</v>
      </c>
      <c r="F16" s="57">
        <v>81</v>
      </c>
      <c r="G16" s="290" t="s">
        <v>223</v>
      </c>
      <c r="H16" s="61"/>
      <c r="I16" s="61"/>
      <c r="J16" s="61"/>
      <c r="K16" s="60" t="s">
        <v>100</v>
      </c>
      <c r="L16" s="61"/>
      <c r="M16" s="61"/>
      <c r="N16" s="60" t="s">
        <v>88</v>
      </c>
      <c r="O16" s="61"/>
      <c r="P16" s="61"/>
      <c r="Q16" s="61"/>
      <c r="R16" s="61"/>
      <c r="S16" s="61"/>
      <c r="T16" s="60" t="s">
        <v>72</v>
      </c>
      <c r="U16" s="61"/>
      <c r="V16" s="60" t="s">
        <v>72</v>
      </c>
      <c r="W16" s="61"/>
      <c r="X16" s="61"/>
      <c r="Y16" s="61"/>
      <c r="Z16" s="60" t="s">
        <v>137</v>
      </c>
      <c r="AA16" s="61"/>
      <c r="AB16" s="292"/>
      <c r="AC16" s="63"/>
      <c r="AD16" s="62"/>
      <c r="AE16" s="63"/>
      <c r="AF16" s="63"/>
      <c r="AG16" s="63"/>
      <c r="AH16" s="63"/>
      <c r="AI16" s="62"/>
      <c r="BC16" s="70"/>
      <c r="BD16" s="203"/>
      <c r="BE16" s="71"/>
      <c r="BF16" s="71"/>
      <c r="BG16" s="72"/>
      <c r="BI16" s="52">
        <f ca="1" t="shared" si="1"/>
        <v>8</v>
      </c>
      <c r="BJ16" s="69" t="str">
        <f t="shared" si="2"/>
        <v>ROUSSELOT Tomy</v>
      </c>
      <c r="BK16" s="69" t="str">
        <f t="shared" si="2"/>
        <v>M</v>
      </c>
      <c r="BL16" s="69">
        <f t="shared" si="2"/>
        <v>81</v>
      </c>
      <c r="BM16" s="69" t="str">
        <f t="shared" si="2"/>
        <v>JC DU BOCAGE BRESSUIRAIS</v>
      </c>
      <c r="BN16" s="61"/>
      <c r="BO16" s="61"/>
      <c r="BP16" s="61"/>
      <c r="BQ16" s="60"/>
      <c r="BR16" s="61"/>
      <c r="BS16" s="61"/>
      <c r="BT16" s="60"/>
      <c r="BU16" s="61"/>
      <c r="BV16" s="61"/>
      <c r="BW16" s="61"/>
      <c r="BX16" s="61"/>
      <c r="BY16" s="61"/>
      <c r="BZ16" s="60"/>
      <c r="CA16" s="61"/>
      <c r="CB16" s="60"/>
      <c r="CC16" s="61"/>
      <c r="CD16" s="61"/>
      <c r="CE16" s="61"/>
      <c r="CF16" s="60"/>
      <c r="CG16" s="61"/>
      <c r="CJ16" s="70"/>
      <c r="CK16" s="203"/>
      <c r="CL16" s="71"/>
      <c r="CM16" s="72"/>
    </row>
    <row r="17" spans="4:88" ht="18.75" customHeight="1" thickBot="1">
      <c r="D17" s="74"/>
      <c r="E17" s="74"/>
      <c r="F17" s="74"/>
      <c r="G17" s="74"/>
      <c r="H17" s="64"/>
      <c r="I17" s="64"/>
      <c r="J17" s="64"/>
      <c r="K17" s="64"/>
      <c r="L17" s="64"/>
      <c r="M17" s="75" t="s">
        <v>103</v>
      </c>
      <c r="N17" s="75"/>
      <c r="O17" s="296"/>
      <c r="P17" s="296"/>
      <c r="Q17" s="64"/>
      <c r="R17" s="64"/>
      <c r="S17" s="64"/>
      <c r="T17" s="64"/>
      <c r="BC17" s="212"/>
      <c r="BI17" s="73"/>
      <c r="BJ17" s="74"/>
      <c r="BK17" s="74"/>
      <c r="BL17" s="74"/>
      <c r="BM17" s="74"/>
      <c r="BN17" s="64"/>
      <c r="BO17" s="64"/>
      <c r="BP17" s="64"/>
      <c r="BQ17" s="64"/>
      <c r="BR17" s="64"/>
      <c r="BS17" s="75" t="s">
        <v>103</v>
      </c>
      <c r="BT17" s="75"/>
      <c r="BU17" s="75" t="s">
        <v>104</v>
      </c>
      <c r="BV17" s="75"/>
      <c r="BW17" s="75"/>
      <c r="BX17" s="75"/>
      <c r="BY17" s="64"/>
      <c r="BZ17" s="64"/>
      <c r="CJ17" s="212"/>
    </row>
    <row r="18" spans="1:89" ht="22.5" customHeight="1" thickBot="1">
      <c r="A18" s="40" t="s">
        <v>14</v>
      </c>
      <c r="B18" s="40" t="s">
        <v>15</v>
      </c>
      <c r="C18" s="41" t="s">
        <v>16</v>
      </c>
      <c r="D18" s="79" t="s">
        <v>17</v>
      </c>
      <c r="E18" s="79" t="s">
        <v>18</v>
      </c>
      <c r="F18" s="272" t="s">
        <v>105</v>
      </c>
      <c r="G18" s="186" t="s">
        <v>20</v>
      </c>
      <c r="H18" s="81" t="s">
        <v>106</v>
      </c>
      <c r="I18" s="82" t="s">
        <v>107</v>
      </c>
      <c r="J18" s="82" t="s">
        <v>108</v>
      </c>
      <c r="K18" s="82" t="s">
        <v>109</v>
      </c>
      <c r="L18" s="83" t="s">
        <v>110</v>
      </c>
      <c r="M18" s="81" t="s">
        <v>111</v>
      </c>
      <c r="N18" s="204" t="s">
        <v>112</v>
      </c>
      <c r="O18" s="205" t="s">
        <v>115</v>
      </c>
      <c r="P18" s="206"/>
      <c r="Q18" s="207" t="s">
        <v>116</v>
      </c>
      <c r="R18" s="208" t="s">
        <v>117</v>
      </c>
      <c r="S18" s="91"/>
      <c r="T18" s="64"/>
      <c r="U18" s="297" t="s">
        <v>118</v>
      </c>
      <c r="V18" s="298"/>
      <c r="W18" s="298"/>
      <c r="X18" s="299"/>
      <c r="Y18" s="300"/>
      <c r="Z18" s="300"/>
      <c r="AA18" s="300"/>
      <c r="BC18" s="81" t="s">
        <v>119</v>
      </c>
      <c r="BD18" s="82" t="s">
        <v>120</v>
      </c>
      <c r="BE18" s="82" t="s">
        <v>121</v>
      </c>
      <c r="BF18" s="82" t="s">
        <v>122</v>
      </c>
      <c r="BG18" s="83" t="s">
        <v>123</v>
      </c>
      <c r="BI18" s="41" t="s">
        <v>16</v>
      </c>
      <c r="BJ18" s="79" t="s">
        <v>17</v>
      </c>
      <c r="BK18" s="79" t="s">
        <v>18</v>
      </c>
      <c r="BL18" s="272" t="s">
        <v>105</v>
      </c>
      <c r="BM18" s="186" t="s">
        <v>20</v>
      </c>
      <c r="BN18" s="81" t="s">
        <v>106</v>
      </c>
      <c r="BO18" s="82" t="s">
        <v>107</v>
      </c>
      <c r="BP18" s="82" t="s">
        <v>108</v>
      </c>
      <c r="BQ18" s="82" t="s">
        <v>109</v>
      </c>
      <c r="BR18" s="83" t="s">
        <v>110</v>
      </c>
      <c r="BS18" s="81" t="s">
        <v>111</v>
      </c>
      <c r="BT18" s="204" t="s">
        <v>112</v>
      </c>
      <c r="BU18" s="81" t="s">
        <v>119</v>
      </c>
      <c r="BV18" s="82" t="s">
        <v>120</v>
      </c>
      <c r="BW18" s="82" t="s">
        <v>121</v>
      </c>
      <c r="BX18" s="83" t="s">
        <v>122</v>
      </c>
      <c r="BY18" s="205" t="s">
        <v>115</v>
      </c>
      <c r="BZ18" s="206"/>
      <c r="CA18" s="207" t="s">
        <v>116</v>
      </c>
      <c r="CB18" s="208" t="s">
        <v>117</v>
      </c>
      <c r="CC18" s="91"/>
      <c r="CD18" s="64"/>
      <c r="CE18" s="297" t="s">
        <v>118</v>
      </c>
      <c r="CF18" s="298"/>
      <c r="CG18" s="298"/>
      <c r="CH18" s="299"/>
      <c r="CI18" s="301"/>
      <c r="CJ18" s="37"/>
      <c r="CK18" s="39"/>
    </row>
    <row r="19" spans="1:89" ht="21.75" customHeight="1">
      <c r="A19" s="57" t="str">
        <f aca="true" ca="1" t="shared" si="3" ref="A19:B26">OFFSET(A19,-10,0)</f>
        <v>PDL</v>
      </c>
      <c r="B19" s="57">
        <f ca="1" t="shared" si="3"/>
        <v>49</v>
      </c>
      <c r="C19" s="40">
        <v>1</v>
      </c>
      <c r="D19" s="100" t="str">
        <f aca="true" ca="1" t="shared" si="4" ref="D19:E26">OFFSET(D19,-10,0)</f>
        <v>LANNOY Mickael</v>
      </c>
      <c r="E19" s="57" t="str">
        <f ca="1" t="shared" si="4"/>
        <v>M</v>
      </c>
      <c r="F19" s="57">
        <v>0</v>
      </c>
      <c r="G19" s="57" t="str">
        <f aca="true" ca="1" t="shared" si="5" ref="G19:G26">OFFSET(G19,-10,0)</f>
        <v>ALLIANCE MAINE ET LOIRE JUDO</v>
      </c>
      <c r="H19" s="120">
        <v>10</v>
      </c>
      <c r="I19" s="121">
        <v>10</v>
      </c>
      <c r="J19" s="121">
        <v>10</v>
      </c>
      <c r="K19" s="121">
        <v>0</v>
      </c>
      <c r="L19" s="122" t="str">
        <f>IF(M19&lt;&gt;"","-","")</f>
        <v>-</v>
      </c>
      <c r="M19" s="102">
        <v>0</v>
      </c>
      <c r="N19" s="107"/>
      <c r="O19" s="229">
        <f aca="true" t="shared" si="6" ref="O19:O26">SUM(H19:N19,BC19:BG19)</f>
        <v>30</v>
      </c>
      <c r="P19" s="109"/>
      <c r="Q19" s="302"/>
      <c r="R19" s="90">
        <f aca="true" ca="1" t="shared" si="7" ref="R19:R26">SUM(OFFSET(R19,0,-12),OFFSET(R19,0,-3))</f>
        <v>30</v>
      </c>
      <c r="S19" s="91"/>
      <c r="T19" s="64"/>
      <c r="U19" s="303" t="s">
        <v>46</v>
      </c>
      <c r="V19" s="219" t="s">
        <v>21</v>
      </c>
      <c r="W19" s="220" t="s">
        <v>38</v>
      </c>
      <c r="X19" s="222" t="s">
        <v>58</v>
      </c>
      <c r="Y19" s="96"/>
      <c r="Z19" s="161"/>
      <c r="AA19" s="223"/>
      <c r="BC19" s="120"/>
      <c r="BD19" s="121"/>
      <c r="BE19" s="121"/>
      <c r="BF19" s="121"/>
      <c r="BG19" s="122"/>
      <c r="BI19" s="40">
        <v>1</v>
      </c>
      <c r="BJ19" s="57" t="str">
        <f aca="true" t="shared" si="8" ref="BJ19:BM26">D19</f>
        <v>LANNOY Mickael</v>
      </c>
      <c r="BK19" s="57" t="str">
        <f t="shared" si="8"/>
        <v>M</v>
      </c>
      <c r="BL19" s="57">
        <f t="shared" si="8"/>
        <v>0</v>
      </c>
      <c r="BM19" s="57" t="str">
        <f t="shared" si="8"/>
        <v>ALLIANCE MAINE ET LOIRE JUDO</v>
      </c>
      <c r="BN19" s="120"/>
      <c r="BO19" s="121"/>
      <c r="BP19" s="121"/>
      <c r="BQ19" s="121"/>
      <c r="BR19" s="122"/>
      <c r="BS19" s="102"/>
      <c r="BT19" s="107"/>
      <c r="BU19" s="102"/>
      <c r="BV19" s="103"/>
      <c r="BW19" s="103"/>
      <c r="BX19" s="104"/>
      <c r="BY19" s="229">
        <f aca="true" t="shared" si="9" ref="BY19:BY26">SUM(BN19:BT19,DF19:DJ19)</f>
        <v>0</v>
      </c>
      <c r="BZ19" s="109"/>
      <c r="CA19" s="302"/>
      <c r="CB19" s="90">
        <f aca="true" ca="1" t="shared" si="10" ref="CB19:CB26">SUM(OFFSET(CB19,0,-12),OFFSET(CB19,0,-3))</f>
        <v>0</v>
      </c>
      <c r="CC19" s="91"/>
      <c r="CD19" s="64"/>
      <c r="CE19" s="188" t="s">
        <v>46</v>
      </c>
      <c r="CF19" s="189" t="s">
        <v>21</v>
      </c>
      <c r="CG19" s="189" t="s">
        <v>38</v>
      </c>
      <c r="CH19" s="190" t="s">
        <v>58</v>
      </c>
      <c r="CI19" s="96"/>
      <c r="CJ19" s="102"/>
      <c r="CK19" s="104"/>
    </row>
    <row r="20" spans="1:89" ht="21.75" customHeight="1" thickBot="1">
      <c r="A20" s="57" t="str">
        <f ca="1" t="shared" si="3"/>
        <v>PDL</v>
      </c>
      <c r="B20" s="57">
        <f ca="1" t="shared" si="3"/>
        <v>85</v>
      </c>
      <c r="C20" s="40">
        <v>2</v>
      </c>
      <c r="D20" s="100" t="str">
        <f ca="1" t="shared" si="4"/>
        <v>CANNELLE Jeremy</v>
      </c>
      <c r="E20" s="57" t="str">
        <f ca="1" t="shared" si="4"/>
        <v>M</v>
      </c>
      <c r="F20" s="57">
        <v>10</v>
      </c>
      <c r="G20" s="57" t="str">
        <f ca="1" t="shared" si="5"/>
        <v>JUDO COTE DE LUMIERE</v>
      </c>
      <c r="H20" s="120">
        <v>0</v>
      </c>
      <c r="I20" s="121">
        <v>0</v>
      </c>
      <c r="J20" s="121">
        <v>10</v>
      </c>
      <c r="K20" s="121">
        <v>0</v>
      </c>
      <c r="L20" s="122">
        <v>10</v>
      </c>
      <c r="M20" s="120"/>
      <c r="N20" s="125"/>
      <c r="O20" s="304">
        <f t="shared" si="6"/>
        <v>20</v>
      </c>
      <c r="P20" s="127"/>
      <c r="Q20" s="302"/>
      <c r="R20" s="90">
        <f ca="1" t="shared" si="7"/>
        <v>30</v>
      </c>
      <c r="S20" s="91"/>
      <c r="T20" s="64"/>
      <c r="U20" s="135" t="s">
        <v>52</v>
      </c>
      <c r="V20" s="136" t="s">
        <v>54</v>
      </c>
      <c r="W20" s="231" t="s">
        <v>55</v>
      </c>
      <c r="X20" s="260" t="s">
        <v>64</v>
      </c>
      <c r="Y20" s="96"/>
      <c r="Z20" s="223"/>
      <c r="AA20" s="223"/>
      <c r="BC20" s="120"/>
      <c r="BD20" s="121"/>
      <c r="BE20" s="121"/>
      <c r="BF20" s="121"/>
      <c r="BG20" s="122"/>
      <c r="BI20" s="40">
        <v>2</v>
      </c>
      <c r="BJ20" s="57" t="str">
        <f t="shared" si="8"/>
        <v>CANNELLE Jeremy</v>
      </c>
      <c r="BK20" s="57" t="str">
        <f t="shared" si="8"/>
        <v>M</v>
      </c>
      <c r="BL20" s="57">
        <f t="shared" si="8"/>
        <v>10</v>
      </c>
      <c r="BM20" s="57" t="str">
        <f t="shared" si="8"/>
        <v>JUDO COTE DE LUMIERE</v>
      </c>
      <c r="BN20" s="120"/>
      <c r="BO20" s="121"/>
      <c r="BP20" s="121"/>
      <c r="BQ20" s="121"/>
      <c r="BR20" s="122"/>
      <c r="BS20" s="120"/>
      <c r="BT20" s="125"/>
      <c r="BU20" s="120"/>
      <c r="BV20" s="121"/>
      <c r="BW20" s="121"/>
      <c r="BX20" s="122"/>
      <c r="BY20" s="304">
        <f t="shared" si="9"/>
        <v>0</v>
      </c>
      <c r="BZ20" s="127"/>
      <c r="CA20" s="302"/>
      <c r="CB20" s="90">
        <f ca="1" t="shared" si="10"/>
        <v>0</v>
      </c>
      <c r="CC20" s="91"/>
      <c r="CD20" s="64"/>
      <c r="CE20" s="305" t="s">
        <v>52</v>
      </c>
      <c r="CF20" s="306" t="s">
        <v>54</v>
      </c>
      <c r="CG20" s="306" t="s">
        <v>55</v>
      </c>
      <c r="CH20" s="307" t="s">
        <v>64</v>
      </c>
      <c r="CI20" s="96"/>
      <c r="CJ20" s="120"/>
      <c r="CK20" s="122"/>
    </row>
    <row r="21" spans="1:89" ht="21.75" customHeight="1">
      <c r="A21" s="57" t="str">
        <f ca="1" t="shared" si="3"/>
        <v>PDL</v>
      </c>
      <c r="B21" s="57">
        <f ca="1" t="shared" si="3"/>
        <v>49</v>
      </c>
      <c r="C21" s="40">
        <v>3</v>
      </c>
      <c r="D21" s="100" t="str">
        <f ca="1" t="shared" si="4"/>
        <v>MORON Christophe</v>
      </c>
      <c r="E21" s="57" t="str">
        <f ca="1" t="shared" si="4"/>
        <v>M</v>
      </c>
      <c r="F21" s="57">
        <v>0</v>
      </c>
      <c r="G21" s="57" t="str">
        <f ca="1" t="shared" si="5"/>
        <v>AUBANCE JUDO BRISSAC</v>
      </c>
      <c r="H21" s="120">
        <v>10</v>
      </c>
      <c r="I21" s="121">
        <v>10</v>
      </c>
      <c r="J21" s="121">
        <v>10</v>
      </c>
      <c r="K21" s="121">
        <v>0</v>
      </c>
      <c r="L21" s="122" t="str">
        <f>IF(M21&lt;&gt;"","-","")</f>
        <v>-</v>
      </c>
      <c r="M21" s="120">
        <v>10</v>
      </c>
      <c r="N21" s="125"/>
      <c r="O21" s="304">
        <f t="shared" si="6"/>
        <v>40</v>
      </c>
      <c r="P21" s="127"/>
      <c r="Q21" s="302"/>
      <c r="R21" s="90">
        <f ca="1" t="shared" si="7"/>
        <v>40</v>
      </c>
      <c r="S21" s="91"/>
      <c r="T21" s="64"/>
      <c r="U21" s="96"/>
      <c r="V21" s="96"/>
      <c r="W21" s="308"/>
      <c r="X21" s="96"/>
      <c r="Y21" s="308"/>
      <c r="Z21" s="308"/>
      <c r="AA21" s="223"/>
      <c r="BC21" s="120"/>
      <c r="BD21" s="121"/>
      <c r="BE21" s="121"/>
      <c r="BF21" s="121"/>
      <c r="BG21" s="122"/>
      <c r="BI21" s="40">
        <v>3</v>
      </c>
      <c r="BJ21" s="57" t="str">
        <f t="shared" si="8"/>
        <v>MORON Christophe</v>
      </c>
      <c r="BK21" s="57" t="str">
        <f t="shared" si="8"/>
        <v>M</v>
      </c>
      <c r="BL21" s="57">
        <f t="shared" si="8"/>
        <v>0</v>
      </c>
      <c r="BM21" s="57" t="str">
        <f t="shared" si="8"/>
        <v>AUBANCE JUDO BRISSAC</v>
      </c>
      <c r="BN21" s="120"/>
      <c r="BO21" s="121"/>
      <c r="BP21" s="121"/>
      <c r="BQ21" s="121"/>
      <c r="BR21" s="122"/>
      <c r="BS21" s="120"/>
      <c r="BT21" s="125"/>
      <c r="BU21" s="120"/>
      <c r="BV21" s="121"/>
      <c r="BW21" s="121"/>
      <c r="BX21" s="122"/>
      <c r="BY21" s="304">
        <f t="shared" si="9"/>
        <v>0</v>
      </c>
      <c r="BZ21" s="127"/>
      <c r="CA21" s="302"/>
      <c r="CB21" s="90">
        <f ca="1" t="shared" si="10"/>
        <v>0</v>
      </c>
      <c r="CC21" s="91"/>
      <c r="CD21" s="64"/>
      <c r="CE21" s="141"/>
      <c r="CF21" s="96"/>
      <c r="CG21" s="308"/>
      <c r="CH21" s="96"/>
      <c r="CI21" s="308"/>
      <c r="CJ21" s="120"/>
      <c r="CK21" s="122"/>
    </row>
    <row r="22" spans="1:89" ht="21.75" customHeight="1">
      <c r="A22" s="57" t="str">
        <f ca="1" t="shared" si="3"/>
        <v>PDL</v>
      </c>
      <c r="B22" s="57">
        <f ca="1" t="shared" si="3"/>
        <v>49</v>
      </c>
      <c r="C22" s="40">
        <v>4</v>
      </c>
      <c r="D22" s="100" t="str">
        <f ca="1" t="shared" si="4"/>
        <v>GUIBERT Sylvain</v>
      </c>
      <c r="E22" s="57" t="str">
        <f ca="1" t="shared" si="4"/>
        <v>M</v>
      </c>
      <c r="F22" s="57">
        <v>54</v>
      </c>
      <c r="G22" s="57" t="str">
        <f ca="1" t="shared" si="5"/>
        <v>JC ANJOU</v>
      </c>
      <c r="H22" s="120">
        <v>0</v>
      </c>
      <c r="I22" s="121">
        <v>10</v>
      </c>
      <c r="J22" s="121">
        <v>0</v>
      </c>
      <c r="K22" s="121">
        <v>0</v>
      </c>
      <c r="L22" s="122" t="str">
        <f>IF(M22&lt;&gt;"","-","")</f>
        <v>-</v>
      </c>
      <c r="M22" s="120" t="s">
        <v>240</v>
      </c>
      <c r="N22" s="125"/>
      <c r="O22" s="304">
        <f t="shared" si="6"/>
        <v>10</v>
      </c>
      <c r="P22" s="127"/>
      <c r="Q22" s="302"/>
      <c r="R22" s="90">
        <f ca="1" t="shared" si="7"/>
        <v>64</v>
      </c>
      <c r="S22" s="91"/>
      <c r="T22" s="64"/>
      <c r="U22" s="96"/>
      <c r="V22" s="96"/>
      <c r="W22" s="308"/>
      <c r="X22" s="96"/>
      <c r="Y22" s="308"/>
      <c r="Z22" s="308"/>
      <c r="AA22" s="223"/>
      <c r="BC22" s="120"/>
      <c r="BD22" s="121"/>
      <c r="BE22" s="121"/>
      <c r="BF22" s="121"/>
      <c r="BG22" s="122"/>
      <c r="BI22" s="40">
        <v>4</v>
      </c>
      <c r="BJ22" s="57" t="str">
        <f t="shared" si="8"/>
        <v>GUIBERT Sylvain</v>
      </c>
      <c r="BK22" s="57" t="str">
        <f t="shared" si="8"/>
        <v>M</v>
      </c>
      <c r="BL22" s="57">
        <f t="shared" si="8"/>
        <v>54</v>
      </c>
      <c r="BM22" s="57" t="str">
        <f t="shared" si="8"/>
        <v>JC ANJOU</v>
      </c>
      <c r="BN22" s="120"/>
      <c r="BO22" s="121"/>
      <c r="BP22" s="121"/>
      <c r="BQ22" s="121"/>
      <c r="BR22" s="122"/>
      <c r="BS22" s="120"/>
      <c r="BT22" s="125"/>
      <c r="BU22" s="120"/>
      <c r="BV22" s="121"/>
      <c r="BW22" s="121"/>
      <c r="BX22" s="122"/>
      <c r="BY22" s="304">
        <f t="shared" si="9"/>
        <v>0</v>
      </c>
      <c r="BZ22" s="127"/>
      <c r="CA22" s="302"/>
      <c r="CB22" s="90">
        <f ca="1" t="shared" si="10"/>
        <v>0</v>
      </c>
      <c r="CC22" s="91"/>
      <c r="CD22" s="64"/>
      <c r="CE22" s="141"/>
      <c r="CF22" s="96"/>
      <c r="CG22" s="308"/>
      <c r="CH22" s="96"/>
      <c r="CI22" s="308"/>
      <c r="CJ22" s="120"/>
      <c r="CK22" s="122"/>
    </row>
    <row r="23" spans="1:89" ht="21.75" customHeight="1">
      <c r="A23" s="57" t="str">
        <f ca="1" t="shared" si="3"/>
        <v>PDL</v>
      </c>
      <c r="B23" s="57">
        <f ca="1" t="shared" si="3"/>
        <v>85</v>
      </c>
      <c r="C23" s="40">
        <v>5</v>
      </c>
      <c r="D23" s="100" t="str">
        <f ca="1" t="shared" si="4"/>
        <v>JOLLY Franck</v>
      </c>
      <c r="E23" s="57" t="str">
        <f ca="1" t="shared" si="4"/>
        <v>M</v>
      </c>
      <c r="F23" s="57">
        <v>0</v>
      </c>
      <c r="G23" s="57" t="str">
        <f ca="1" t="shared" si="5"/>
        <v>US FERRIEROISE</v>
      </c>
      <c r="H23" s="120">
        <v>0</v>
      </c>
      <c r="I23" s="121">
        <v>0</v>
      </c>
      <c r="J23" s="121">
        <v>0</v>
      </c>
      <c r="K23" s="121">
        <v>10</v>
      </c>
      <c r="L23" s="122">
        <v>0</v>
      </c>
      <c r="M23" s="120"/>
      <c r="N23" s="125"/>
      <c r="O23" s="304">
        <f t="shared" si="6"/>
        <v>10</v>
      </c>
      <c r="P23" s="127"/>
      <c r="Q23" s="302"/>
      <c r="R23" s="90">
        <f ca="1" t="shared" si="7"/>
        <v>10</v>
      </c>
      <c r="S23" s="91"/>
      <c r="T23" s="64"/>
      <c r="U23" s="96"/>
      <c r="V23" s="96"/>
      <c r="W23" s="96"/>
      <c r="X23" s="96"/>
      <c r="Y23" s="96"/>
      <c r="Z23" s="223"/>
      <c r="AA23" s="223"/>
      <c r="BC23" s="120"/>
      <c r="BD23" s="121"/>
      <c r="BE23" s="121"/>
      <c r="BF23" s="121"/>
      <c r="BG23" s="122"/>
      <c r="BI23" s="40">
        <v>5</v>
      </c>
      <c r="BJ23" s="57" t="str">
        <f t="shared" si="8"/>
        <v>JOLLY Franck</v>
      </c>
      <c r="BK23" s="57" t="str">
        <f t="shared" si="8"/>
        <v>M</v>
      </c>
      <c r="BL23" s="57">
        <f t="shared" si="8"/>
        <v>0</v>
      </c>
      <c r="BM23" s="57" t="str">
        <f t="shared" si="8"/>
        <v>US FERRIEROISE</v>
      </c>
      <c r="BN23" s="120"/>
      <c r="BO23" s="121"/>
      <c r="BP23" s="121"/>
      <c r="BQ23" s="121"/>
      <c r="BR23" s="122"/>
      <c r="BS23" s="120"/>
      <c r="BT23" s="125"/>
      <c r="BU23" s="120"/>
      <c r="BV23" s="121"/>
      <c r="BW23" s="121"/>
      <c r="BX23" s="122"/>
      <c r="BY23" s="304">
        <f t="shared" si="9"/>
        <v>0</v>
      </c>
      <c r="BZ23" s="127"/>
      <c r="CA23" s="302"/>
      <c r="CB23" s="90">
        <f ca="1" t="shared" si="10"/>
        <v>0</v>
      </c>
      <c r="CC23" s="91"/>
      <c r="CD23" s="64"/>
      <c r="CE23" s="141"/>
      <c r="CF23" s="96"/>
      <c r="CG23" s="96"/>
      <c r="CH23" s="96"/>
      <c r="CI23" s="96"/>
      <c r="CJ23" s="120"/>
      <c r="CK23" s="122"/>
    </row>
    <row r="24" spans="1:89" ht="21.75" customHeight="1">
      <c r="A24" s="57" t="str">
        <f ca="1" t="shared" si="3"/>
        <v>PDL</v>
      </c>
      <c r="B24" s="57">
        <f ca="1" t="shared" si="3"/>
        <v>53</v>
      </c>
      <c r="C24" s="40">
        <v>6</v>
      </c>
      <c r="D24" s="100" t="str">
        <f ca="1" t="shared" si="4"/>
        <v>HAY Jean Marc</v>
      </c>
      <c r="E24" s="57" t="str">
        <f ca="1" t="shared" si="4"/>
        <v>M</v>
      </c>
      <c r="F24" s="57">
        <v>97</v>
      </c>
      <c r="G24" s="57" t="str">
        <f ca="1" t="shared" si="5"/>
        <v>U S C P M</v>
      </c>
      <c r="H24" s="120">
        <v>0</v>
      </c>
      <c r="I24" s="121">
        <v>10</v>
      </c>
      <c r="J24" s="121" t="str">
        <f>IF(M24&lt;&gt;"","-","")</f>
        <v>-</v>
      </c>
      <c r="K24" s="121" t="str">
        <f>IF(M24&lt;&gt;"","-","")</f>
        <v>-</v>
      </c>
      <c r="L24" s="122" t="str">
        <f>IF(M24&lt;&gt;"","-","")</f>
        <v>-</v>
      </c>
      <c r="M24" s="120" t="s">
        <v>124</v>
      </c>
      <c r="N24" s="125"/>
      <c r="O24" s="304">
        <f t="shared" si="6"/>
        <v>10</v>
      </c>
      <c r="P24" s="127"/>
      <c r="Q24" s="302"/>
      <c r="R24" s="142">
        <f ca="1" t="shared" si="7"/>
        <v>107</v>
      </c>
      <c r="S24" s="91"/>
      <c r="T24" s="64"/>
      <c r="U24" s="223"/>
      <c r="V24" s="223"/>
      <c r="W24" s="309"/>
      <c r="X24" s="96"/>
      <c r="Y24" s="309"/>
      <c r="Z24" s="223"/>
      <c r="AA24" s="223"/>
      <c r="BC24" s="120"/>
      <c r="BD24" s="121"/>
      <c r="BE24" s="121"/>
      <c r="BF24" s="121"/>
      <c r="BG24" s="122"/>
      <c r="BI24" s="40">
        <v>6</v>
      </c>
      <c r="BJ24" s="57" t="str">
        <f t="shared" si="8"/>
        <v>HAY Jean Marc</v>
      </c>
      <c r="BK24" s="57" t="str">
        <f t="shared" si="8"/>
        <v>M</v>
      </c>
      <c r="BL24" s="57">
        <f t="shared" si="8"/>
        <v>97</v>
      </c>
      <c r="BM24" s="57" t="str">
        <f t="shared" si="8"/>
        <v>U S C P M</v>
      </c>
      <c r="BN24" s="120"/>
      <c r="BO24" s="121"/>
      <c r="BP24" s="121"/>
      <c r="BQ24" s="121"/>
      <c r="BR24" s="122"/>
      <c r="BS24" s="120"/>
      <c r="BT24" s="125"/>
      <c r="BU24" s="120"/>
      <c r="BV24" s="121"/>
      <c r="BW24" s="121"/>
      <c r="BX24" s="122"/>
      <c r="BY24" s="304">
        <f t="shared" si="9"/>
        <v>0</v>
      </c>
      <c r="BZ24" s="127"/>
      <c r="CA24" s="302"/>
      <c r="CB24" s="90">
        <f ca="1" t="shared" si="10"/>
        <v>0</v>
      </c>
      <c r="CC24" s="91"/>
      <c r="CD24" s="64"/>
      <c r="CE24" s="237"/>
      <c r="CF24" s="223"/>
      <c r="CG24" s="309"/>
      <c r="CH24" s="96"/>
      <c r="CI24" s="309"/>
      <c r="CJ24" s="120"/>
      <c r="CK24" s="122"/>
    </row>
    <row r="25" spans="1:89" ht="21.75" customHeight="1">
      <c r="A25" s="57" t="str">
        <f ca="1" t="shared" si="3"/>
        <v>PDL</v>
      </c>
      <c r="B25" s="57">
        <f ca="1" t="shared" si="3"/>
        <v>44</v>
      </c>
      <c r="C25" s="40">
        <v>7</v>
      </c>
      <c r="D25" s="57" t="str">
        <f ca="1" t="shared" si="4"/>
        <v>LEGRAND Florian</v>
      </c>
      <c r="E25" s="57" t="str">
        <f ca="1" t="shared" si="4"/>
        <v>M</v>
      </c>
      <c r="F25" s="57">
        <v>0</v>
      </c>
      <c r="G25" s="57" t="str">
        <f ca="1" t="shared" si="5"/>
        <v>JUDO CLUB NANTES</v>
      </c>
      <c r="H25" s="120">
        <v>0</v>
      </c>
      <c r="I25" s="121">
        <v>0</v>
      </c>
      <c r="J25" s="121">
        <v>0</v>
      </c>
      <c r="K25" s="121">
        <f>IF(M25&lt;&gt;"","-","")</f>
      </c>
      <c r="L25" s="122">
        <f>IF(M25&lt;&gt;"","-","")</f>
      </c>
      <c r="M25" s="238"/>
      <c r="N25" s="310"/>
      <c r="O25" s="304">
        <f t="shared" si="6"/>
        <v>10</v>
      </c>
      <c r="P25" s="127"/>
      <c r="Q25" s="302"/>
      <c r="R25" s="90">
        <f ca="1" t="shared" si="7"/>
        <v>10</v>
      </c>
      <c r="S25" s="91"/>
      <c r="T25" s="64"/>
      <c r="U25" s="223"/>
      <c r="V25" s="223"/>
      <c r="W25" s="311"/>
      <c r="X25" s="96"/>
      <c r="Y25" s="311"/>
      <c r="Z25" s="223"/>
      <c r="AA25" s="223"/>
      <c r="BC25" s="120">
        <v>0</v>
      </c>
      <c r="BD25" s="121">
        <v>10</v>
      </c>
      <c r="BE25" s="121"/>
      <c r="BF25" s="121"/>
      <c r="BG25" s="122"/>
      <c r="BI25" s="40">
        <v>7</v>
      </c>
      <c r="BJ25" s="57" t="str">
        <f t="shared" si="8"/>
        <v>LEGRAND Florian</v>
      </c>
      <c r="BK25" s="57" t="str">
        <f t="shared" si="8"/>
        <v>M</v>
      </c>
      <c r="BL25" s="57">
        <f t="shared" si="8"/>
        <v>0</v>
      </c>
      <c r="BM25" s="57" t="str">
        <f t="shared" si="8"/>
        <v>JUDO CLUB NANTES</v>
      </c>
      <c r="BN25" s="120"/>
      <c r="BO25" s="121"/>
      <c r="BP25" s="121"/>
      <c r="BQ25" s="121"/>
      <c r="BR25" s="122"/>
      <c r="BS25" s="238"/>
      <c r="BT25" s="310"/>
      <c r="BU25" s="120"/>
      <c r="BV25" s="121"/>
      <c r="BW25" s="121"/>
      <c r="BX25" s="122"/>
      <c r="BY25" s="304">
        <f t="shared" si="9"/>
        <v>0</v>
      </c>
      <c r="BZ25" s="127"/>
      <c r="CA25" s="302"/>
      <c r="CB25" s="90">
        <f ca="1" t="shared" si="10"/>
        <v>0</v>
      </c>
      <c r="CC25" s="91"/>
      <c r="CD25" s="64"/>
      <c r="CE25" s="237"/>
      <c r="CF25" s="223"/>
      <c r="CG25" s="311"/>
      <c r="CH25" s="96"/>
      <c r="CI25" s="311"/>
      <c r="CJ25" s="120"/>
      <c r="CK25" s="122"/>
    </row>
    <row r="26" spans="1:89" ht="21.75" customHeight="1" thickBot="1">
      <c r="A26" s="57" t="str">
        <f ca="1" t="shared" si="3"/>
        <v>PC</v>
      </c>
      <c r="B26" s="57">
        <f ca="1" t="shared" si="3"/>
        <v>79</v>
      </c>
      <c r="C26" s="40">
        <v>8</v>
      </c>
      <c r="D26" s="100" t="str">
        <f ca="1" t="shared" si="4"/>
        <v>ROUSSELOT Tomy</v>
      </c>
      <c r="E26" s="57" t="str">
        <f ca="1" t="shared" si="4"/>
        <v>M</v>
      </c>
      <c r="F26" s="57">
        <v>0</v>
      </c>
      <c r="G26" s="57" t="str">
        <f ca="1" t="shared" si="5"/>
        <v>JC DU BOCAGE BRESSUIRAIS</v>
      </c>
      <c r="H26" s="144">
        <v>10</v>
      </c>
      <c r="I26" s="145">
        <v>10</v>
      </c>
      <c r="J26" s="145">
        <v>0</v>
      </c>
      <c r="K26" s="145">
        <v>0</v>
      </c>
      <c r="L26" s="146">
        <v>0</v>
      </c>
      <c r="M26" s="144"/>
      <c r="N26" s="149"/>
      <c r="O26" s="312">
        <f t="shared" si="6"/>
        <v>20</v>
      </c>
      <c r="P26" s="151"/>
      <c r="Q26" s="302"/>
      <c r="R26" s="90">
        <f ca="1" t="shared" si="7"/>
        <v>20</v>
      </c>
      <c r="S26" s="91"/>
      <c r="T26" s="64"/>
      <c r="U26" s="223"/>
      <c r="V26" s="223"/>
      <c r="W26" s="311"/>
      <c r="X26" s="96"/>
      <c r="Y26" s="311"/>
      <c r="Z26" s="223"/>
      <c r="AA26" s="223"/>
      <c r="BC26" s="144"/>
      <c r="BD26" s="145"/>
      <c r="BE26" s="145"/>
      <c r="BF26" s="145"/>
      <c r="BG26" s="146"/>
      <c r="BI26" s="40">
        <v>8</v>
      </c>
      <c r="BJ26" s="57" t="str">
        <f t="shared" si="8"/>
        <v>ROUSSELOT Tomy</v>
      </c>
      <c r="BK26" s="57" t="str">
        <f t="shared" si="8"/>
        <v>M</v>
      </c>
      <c r="BL26" s="57">
        <f t="shared" si="8"/>
        <v>0</v>
      </c>
      <c r="BM26" s="57" t="str">
        <f t="shared" si="8"/>
        <v>JC DU BOCAGE BRESSUIRAIS</v>
      </c>
      <c r="BN26" s="144"/>
      <c r="BO26" s="145"/>
      <c r="BP26" s="145"/>
      <c r="BQ26" s="145"/>
      <c r="BR26" s="146"/>
      <c r="BS26" s="144"/>
      <c r="BT26" s="149"/>
      <c r="BU26" s="144"/>
      <c r="BV26" s="145"/>
      <c r="BW26" s="145"/>
      <c r="BX26" s="146"/>
      <c r="BY26" s="312">
        <f t="shared" si="9"/>
        <v>0</v>
      </c>
      <c r="BZ26" s="151"/>
      <c r="CA26" s="302"/>
      <c r="CB26" s="90">
        <f ca="1" t="shared" si="10"/>
        <v>0</v>
      </c>
      <c r="CC26" s="91"/>
      <c r="CD26" s="64"/>
      <c r="CE26" s="246"/>
      <c r="CF26" s="247"/>
      <c r="CG26" s="313"/>
      <c r="CH26" s="156"/>
      <c r="CI26" s="313"/>
      <c r="CJ26" s="144"/>
      <c r="CK26" s="146"/>
    </row>
    <row r="27" spans="14:72" ht="12.75">
      <c r="N27" s="48" t="s">
        <v>125</v>
      </c>
      <c r="BC27" s="223"/>
      <c r="BD27" s="223"/>
      <c r="BE27" s="223"/>
      <c r="BF27" s="223"/>
      <c r="BI27" s="73"/>
      <c r="BT27" s="48" t="s">
        <v>125</v>
      </c>
    </row>
    <row r="28" spans="3:35" ht="12.75" hidden="1">
      <c r="C28" s="73">
        <f>COUNT(H28:BG28)</f>
        <v>17</v>
      </c>
      <c r="G28" s="162" t="s">
        <v>126</v>
      </c>
      <c r="H28" s="163">
        <v>1</v>
      </c>
      <c r="I28" s="163">
        <v>2</v>
      </c>
      <c r="J28" s="163">
        <v>3</v>
      </c>
      <c r="K28" s="163">
        <v>4</v>
      </c>
      <c r="L28" s="163">
        <v>5</v>
      </c>
      <c r="M28" s="163">
        <v>6</v>
      </c>
      <c r="N28" s="163">
        <v>7</v>
      </c>
      <c r="O28" s="163">
        <v>8</v>
      </c>
      <c r="P28" s="163">
        <v>9</v>
      </c>
      <c r="Q28" s="163"/>
      <c r="R28" s="163">
        <v>10</v>
      </c>
      <c r="S28" s="163">
        <v>11</v>
      </c>
      <c r="T28" s="163">
        <v>12</v>
      </c>
      <c r="U28" s="163"/>
      <c r="V28" s="163">
        <v>13</v>
      </c>
      <c r="W28" s="163">
        <v>14</v>
      </c>
      <c r="X28" s="163">
        <v>15</v>
      </c>
      <c r="Y28" s="163"/>
      <c r="Z28" s="163">
        <v>16</v>
      </c>
      <c r="AA28" s="163"/>
      <c r="AB28" s="164"/>
      <c r="AC28" s="164">
        <v>17</v>
      </c>
      <c r="AD28" s="164"/>
      <c r="AE28" s="164"/>
      <c r="AF28" s="164"/>
      <c r="AG28" s="164"/>
      <c r="AH28" s="164"/>
      <c r="AI28" s="164"/>
    </row>
    <row r="29" spans="7:35" ht="12.75" hidden="1">
      <c r="G29" s="162" t="s">
        <v>127</v>
      </c>
      <c r="H29" s="163">
        <v>1</v>
      </c>
      <c r="I29" s="163">
        <v>1</v>
      </c>
      <c r="J29" s="163">
        <v>2</v>
      </c>
      <c r="K29" s="163">
        <v>1</v>
      </c>
      <c r="L29" s="163">
        <v>2</v>
      </c>
      <c r="M29" s="163">
        <v>2</v>
      </c>
      <c r="N29" s="163">
        <v>3</v>
      </c>
      <c r="O29" s="163">
        <v>2</v>
      </c>
      <c r="P29" s="163">
        <v>3</v>
      </c>
      <c r="Q29" s="163"/>
      <c r="R29" s="163">
        <v>4</v>
      </c>
      <c r="S29" s="163">
        <v>3</v>
      </c>
      <c r="T29" s="163">
        <v>4</v>
      </c>
      <c r="U29" s="163"/>
      <c r="V29" s="163">
        <v>4</v>
      </c>
      <c r="W29" s="163">
        <v>3</v>
      </c>
      <c r="X29" s="163">
        <v>5</v>
      </c>
      <c r="Y29" s="163"/>
      <c r="Z29" s="163">
        <v>4</v>
      </c>
      <c r="AA29" s="163"/>
      <c r="AB29" s="164"/>
      <c r="AC29" s="164">
        <v>1</v>
      </c>
      <c r="AD29" s="164"/>
      <c r="AE29" s="164"/>
      <c r="AF29" s="164"/>
      <c r="AG29" s="164"/>
      <c r="AH29" s="164"/>
      <c r="AI29" s="164"/>
    </row>
    <row r="30" spans="7:35" ht="12.75" hidden="1">
      <c r="G30" s="162" t="s">
        <v>128</v>
      </c>
      <c r="H30" s="163">
        <v>1</v>
      </c>
      <c r="I30" s="163">
        <v>1</v>
      </c>
      <c r="J30" s="163">
        <v>1</v>
      </c>
      <c r="K30" s="163">
        <v>1</v>
      </c>
      <c r="L30" s="163">
        <v>2</v>
      </c>
      <c r="M30" s="163">
        <v>2</v>
      </c>
      <c r="N30" s="163">
        <v>2</v>
      </c>
      <c r="O30" s="163">
        <v>3</v>
      </c>
      <c r="P30" s="163">
        <v>1</v>
      </c>
      <c r="Q30" s="163"/>
      <c r="R30" s="163">
        <v>4</v>
      </c>
      <c r="S30" s="163">
        <v>2</v>
      </c>
      <c r="T30" s="163">
        <v>3</v>
      </c>
      <c r="U30" s="163"/>
      <c r="V30" s="163">
        <v>4</v>
      </c>
      <c r="W30" s="163">
        <v>3</v>
      </c>
      <c r="X30" s="163">
        <v>5</v>
      </c>
      <c r="Y30" s="163"/>
      <c r="Z30" s="163">
        <v>5</v>
      </c>
      <c r="AA30" s="163"/>
      <c r="AB30" s="164"/>
      <c r="AC30" s="164">
        <v>1</v>
      </c>
      <c r="AD30" s="164"/>
      <c r="AE30" s="164"/>
      <c r="AF30" s="164"/>
      <c r="AG30" s="164"/>
      <c r="AH30" s="164"/>
      <c r="AI30" s="164"/>
    </row>
  </sheetData>
  <sheetProtection formatCells="0" formatColumns="0" selectLockedCells="1"/>
  <mergeCells count="60">
    <mergeCell ref="BY23:BZ23"/>
    <mergeCell ref="CB23:CC23"/>
    <mergeCell ref="BY25:BZ25"/>
    <mergeCell ref="CB25:CC25"/>
    <mergeCell ref="BY26:BZ26"/>
    <mergeCell ref="CB26:CC26"/>
    <mergeCell ref="BY24:BZ24"/>
    <mergeCell ref="CB24:CC24"/>
    <mergeCell ref="BY19:BZ19"/>
    <mergeCell ref="CB19:CC19"/>
    <mergeCell ref="BY20:BZ20"/>
    <mergeCell ref="CB20:CC20"/>
    <mergeCell ref="BY21:BZ21"/>
    <mergeCell ref="CB21:CC21"/>
    <mergeCell ref="BY22:BZ22"/>
    <mergeCell ref="CB22:CC22"/>
    <mergeCell ref="CC5:CE6"/>
    <mergeCell ref="CF5:CG6"/>
    <mergeCell ref="BS17:BT17"/>
    <mergeCell ref="BY18:BZ18"/>
    <mergeCell ref="CB18:CC18"/>
    <mergeCell ref="CE18:CH18"/>
    <mergeCell ref="BU17:BX17"/>
    <mergeCell ref="CH7:CI7"/>
    <mergeCell ref="CH8:CI8"/>
    <mergeCell ref="BM4:BM6"/>
    <mergeCell ref="U18:X18"/>
    <mergeCell ref="R18:S18"/>
    <mergeCell ref="R19:S19"/>
    <mergeCell ref="BC6:BG6"/>
    <mergeCell ref="Z5:AA6"/>
    <mergeCell ref="W5:Y6"/>
    <mergeCell ref="BV1:BX1"/>
    <mergeCell ref="BQ2:BT2"/>
    <mergeCell ref="BV2:BV3"/>
    <mergeCell ref="BW2:BW3"/>
    <mergeCell ref="BX2:BX3"/>
    <mergeCell ref="M17:N17"/>
    <mergeCell ref="P1:R1"/>
    <mergeCell ref="G4:G6"/>
    <mergeCell ref="O26:P26"/>
    <mergeCell ref="O21:P21"/>
    <mergeCell ref="O22:P22"/>
    <mergeCell ref="O23:P23"/>
    <mergeCell ref="R24:S24"/>
    <mergeCell ref="R21:S21"/>
    <mergeCell ref="R26:S26"/>
    <mergeCell ref="K2:N2"/>
    <mergeCell ref="P2:P3"/>
    <mergeCell ref="Q2:Q3"/>
    <mergeCell ref="R2:R3"/>
    <mergeCell ref="O18:P18"/>
    <mergeCell ref="R22:S22"/>
    <mergeCell ref="O19:P19"/>
    <mergeCell ref="O20:P20"/>
    <mergeCell ref="O25:P25"/>
    <mergeCell ref="R20:S20"/>
    <mergeCell ref="R25:S25"/>
    <mergeCell ref="O24:P24"/>
    <mergeCell ref="R23:S23"/>
  </mergeCells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CW26"/>
  <sheetViews>
    <sheetView zoomScale="90" zoomScaleNormal="90" workbookViewId="0" topLeftCell="A7">
      <pane xSplit="7" ySplit="2" topLeftCell="H9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H8" sqref="H8"/>
    </sheetView>
  </sheetViews>
  <sheetFormatPr defaultColWidth="11.421875" defaultRowHeight="12.75"/>
  <cols>
    <col min="1" max="1" width="6.140625" style="48" hidden="1" customWidth="1"/>
    <col min="2" max="2" width="5.140625" style="48" hidden="1" customWidth="1"/>
    <col min="3" max="3" width="4.421875" style="73" bestFit="1" customWidth="1"/>
    <col min="4" max="4" width="24.421875" style="48" customWidth="1"/>
    <col min="5" max="5" width="4.8515625" style="48" customWidth="1"/>
    <col min="6" max="6" width="7.7109375" style="64" customWidth="1"/>
    <col min="7" max="7" width="33.8515625" style="48" customWidth="1"/>
    <col min="8" max="22" width="5.28125" style="48" customWidth="1"/>
    <col min="23" max="23" width="2.7109375" style="48" customWidth="1"/>
    <col min="24" max="29" width="11.421875" style="0" hidden="1" customWidth="1"/>
    <col min="30" max="53" width="11.421875" style="48" hidden="1" customWidth="1"/>
    <col min="54" max="54" width="10.00390625" style="48" hidden="1" customWidth="1"/>
    <col min="55" max="56" width="5.28125" style="48" customWidth="1"/>
    <col min="57" max="59" width="5.28125" style="48" hidden="1" customWidth="1"/>
    <col min="60" max="60" width="11.421875" style="48" customWidth="1"/>
    <col min="61" max="61" width="4.57421875" style="48" hidden="1" customWidth="1"/>
    <col min="62" max="62" width="22.7109375" style="48" hidden="1" customWidth="1"/>
    <col min="63" max="63" width="3.00390625" style="48" hidden="1" customWidth="1"/>
    <col min="64" max="64" width="7.7109375" style="48" hidden="1" customWidth="1"/>
    <col min="65" max="65" width="21.8515625" style="48" hidden="1" customWidth="1"/>
    <col min="66" max="80" width="3.8515625" style="48" hidden="1" customWidth="1"/>
    <col min="81" max="81" width="2.140625" style="48" hidden="1" customWidth="1"/>
    <col min="82" max="82" width="11.421875" style="48" hidden="1" customWidth="1"/>
    <col min="83" max="86" width="3.8515625" style="48" hidden="1" customWidth="1"/>
    <col min="87" max="95" width="11.421875" style="48" customWidth="1"/>
    <col min="96" max="16384" width="11.421875" style="48" customWidth="1"/>
  </cols>
  <sheetData>
    <row r="1" spans="3:101" ht="13.5" thickBot="1">
      <c r="C1" s="261">
        <v>6</v>
      </c>
      <c r="P1" s="6" t="s">
        <v>0</v>
      </c>
      <c r="Q1" s="6"/>
      <c r="R1" s="6"/>
      <c r="S1" s="262"/>
      <c r="T1" s="262"/>
      <c r="BI1" s="261">
        <v>6</v>
      </c>
      <c r="BL1" s="64"/>
      <c r="BV1" s="6" t="s">
        <v>0</v>
      </c>
      <c r="BW1" s="6"/>
      <c r="BX1" s="6"/>
      <c r="BY1" s="262"/>
      <c r="BZ1" s="262"/>
      <c r="CW1" s="48" t="s">
        <v>241</v>
      </c>
    </row>
    <row r="2" spans="6:101" ht="16.5" customHeight="1" thickBot="1">
      <c r="F2" s="55" t="s">
        <v>2</v>
      </c>
      <c r="G2" s="9" t="s">
        <v>361</v>
      </c>
      <c r="H2" s="48">
        <v>2</v>
      </c>
      <c r="J2" s="263" t="s">
        <v>4</v>
      </c>
      <c r="K2" s="172">
        <f ca="1">TODAY()</f>
        <v>41798</v>
      </c>
      <c r="L2" s="172"/>
      <c r="M2" s="172"/>
      <c r="N2" s="172"/>
      <c r="P2" s="173" t="s">
        <v>130</v>
      </c>
      <c r="Q2" s="173"/>
      <c r="R2" s="12"/>
      <c r="S2" s="235"/>
      <c r="T2" s="235"/>
      <c r="U2" s="96"/>
      <c r="V2" s="235"/>
      <c r="BI2" s="73"/>
      <c r="BL2" s="55" t="s">
        <v>2</v>
      </c>
      <c r="BM2" s="9" t="str">
        <f>G2</f>
        <v>41 -  Sen M M</v>
      </c>
      <c r="BP2" s="263" t="s">
        <v>4</v>
      </c>
      <c r="BQ2" s="172">
        <f ca="1">TODAY()</f>
        <v>41798</v>
      </c>
      <c r="BR2" s="172"/>
      <c r="BS2" s="172"/>
      <c r="BT2" s="172"/>
      <c r="BV2" s="173"/>
      <c r="BW2" s="173"/>
      <c r="BX2" s="12"/>
      <c r="BY2" s="235"/>
      <c r="BZ2" s="235"/>
      <c r="CA2" s="96"/>
      <c r="CB2" s="235"/>
      <c r="CW2" s="48" t="s">
        <v>244</v>
      </c>
    </row>
    <row r="3" spans="16:80" ht="13.5" customHeight="1" thickBot="1">
      <c r="P3" s="174"/>
      <c r="Q3" s="174"/>
      <c r="R3" s="14"/>
      <c r="S3" s="235"/>
      <c r="T3" s="235"/>
      <c r="U3" s="235"/>
      <c r="V3" s="235"/>
      <c r="BI3" s="73"/>
      <c r="BL3" s="64"/>
      <c r="BV3" s="174"/>
      <c r="BW3" s="174"/>
      <c r="BX3" s="14"/>
      <c r="BY3" s="235"/>
      <c r="BZ3" s="235"/>
      <c r="CA3" s="235"/>
      <c r="CB3" s="235"/>
    </row>
    <row r="4" spans="6:68" ht="13.5" thickBot="1">
      <c r="F4" s="264"/>
      <c r="G4" s="265"/>
      <c r="J4" s="48" t="s">
        <v>7</v>
      </c>
      <c r="BI4" s="73"/>
      <c r="BL4" s="264"/>
      <c r="BM4" s="265"/>
      <c r="BP4" s="48" t="s">
        <v>7</v>
      </c>
    </row>
    <row r="5" spans="6:80" ht="13.5" customHeight="1" thickTop="1">
      <c r="F5" s="264" t="s">
        <v>9</v>
      </c>
      <c r="G5" s="266"/>
      <c r="J5" s="263" t="s">
        <v>10</v>
      </c>
      <c r="S5" s="21" t="s">
        <v>11</v>
      </c>
      <c r="T5" s="22"/>
      <c r="U5" s="23" t="str">
        <f>LEFT(G2,2)</f>
        <v>41</v>
      </c>
      <c r="V5" s="24"/>
      <c r="BI5" s="73"/>
      <c r="BL5" s="264" t="s">
        <v>9</v>
      </c>
      <c r="BM5" s="266"/>
      <c r="BP5" s="263" t="s">
        <v>10</v>
      </c>
      <c r="BX5" s="21" t="s">
        <v>11</v>
      </c>
      <c r="BY5" s="21"/>
      <c r="BZ5" s="22"/>
      <c r="CA5" s="23" t="str">
        <f>U5</f>
        <v>41</v>
      </c>
      <c r="CB5" s="24"/>
    </row>
    <row r="6" spans="7:80" ht="13.5" customHeight="1" thickBot="1">
      <c r="G6" s="267"/>
      <c r="H6" s="263"/>
      <c r="I6" s="263"/>
      <c r="J6" s="263"/>
      <c r="K6" s="263"/>
      <c r="S6" s="21"/>
      <c r="T6" s="22"/>
      <c r="U6" s="26"/>
      <c r="V6" s="27"/>
      <c r="BC6" s="268"/>
      <c r="BD6" s="268"/>
      <c r="BE6" s="268"/>
      <c r="BF6" s="268"/>
      <c r="BG6" s="268"/>
      <c r="BI6" s="73"/>
      <c r="BL6" s="64"/>
      <c r="BM6" s="267"/>
      <c r="BN6" s="263"/>
      <c r="BO6" s="263"/>
      <c r="BP6" s="263"/>
      <c r="BQ6" s="263"/>
      <c r="BX6" s="21"/>
      <c r="BY6" s="21"/>
      <c r="BZ6" s="22"/>
      <c r="CA6" s="26"/>
      <c r="CB6" s="27"/>
    </row>
    <row r="7" spans="54:86" ht="19.5" customHeight="1" thickTop="1">
      <c r="BB7" s="48" t="s">
        <v>13</v>
      </c>
      <c r="BC7" s="32">
        <v>40</v>
      </c>
      <c r="BD7" s="33">
        <v>40</v>
      </c>
      <c r="BE7" s="33"/>
      <c r="BF7" s="33"/>
      <c r="BG7" s="34"/>
      <c r="BI7" s="73"/>
      <c r="BL7" s="64"/>
      <c r="CB7" s="192" t="s">
        <v>13</v>
      </c>
      <c r="CC7" s="192"/>
      <c r="CD7" s="193"/>
      <c r="CE7" s="32"/>
      <c r="CF7" s="33"/>
      <c r="CG7" s="33"/>
      <c r="CH7" s="34"/>
    </row>
    <row r="8" spans="1:86" s="64" customFormat="1" ht="20.25" customHeight="1">
      <c r="A8" s="40" t="s">
        <v>14</v>
      </c>
      <c r="B8" s="40" t="s">
        <v>15</v>
      </c>
      <c r="C8" s="41" t="s">
        <v>16</v>
      </c>
      <c r="D8" s="41" t="s">
        <v>17</v>
      </c>
      <c r="E8" s="269" t="s">
        <v>18</v>
      </c>
      <c r="F8" s="41" t="s">
        <v>19</v>
      </c>
      <c r="G8" s="41" t="s">
        <v>20</v>
      </c>
      <c r="H8" s="42" t="s">
        <v>46</v>
      </c>
      <c r="I8" s="42" t="s">
        <v>58</v>
      </c>
      <c r="J8" s="42" t="s">
        <v>54</v>
      </c>
      <c r="K8" s="42" t="s">
        <v>31</v>
      </c>
      <c r="L8" s="42" t="s">
        <v>39</v>
      </c>
      <c r="M8" s="42" t="s">
        <v>41</v>
      </c>
      <c r="N8" s="42" t="s">
        <v>21</v>
      </c>
      <c r="O8" s="42" t="s">
        <v>32</v>
      </c>
      <c r="P8" s="44" t="s">
        <v>51</v>
      </c>
      <c r="Q8" s="42" t="s">
        <v>26</v>
      </c>
      <c r="R8" s="42" t="s">
        <v>23</v>
      </c>
      <c r="S8" s="44" t="s">
        <v>29</v>
      </c>
      <c r="T8" s="42" t="s">
        <v>52</v>
      </c>
      <c r="U8" s="44" t="s">
        <v>36</v>
      </c>
      <c r="V8" s="42" t="s">
        <v>50</v>
      </c>
      <c r="BB8" s="64" t="s">
        <v>66</v>
      </c>
      <c r="BC8" s="49" t="s">
        <v>362</v>
      </c>
      <c r="BD8" s="50" t="s">
        <v>362</v>
      </c>
      <c r="BE8" s="50"/>
      <c r="BF8" s="50"/>
      <c r="BG8" s="51"/>
      <c r="BI8" s="41" t="s">
        <v>16</v>
      </c>
      <c r="BJ8" s="41" t="s">
        <v>17</v>
      </c>
      <c r="BK8" s="269" t="s">
        <v>18</v>
      </c>
      <c r="BL8" s="41" t="s">
        <v>19</v>
      </c>
      <c r="BM8" s="41" t="s">
        <v>20</v>
      </c>
      <c r="BN8" s="50" t="s">
        <v>46</v>
      </c>
      <c r="BO8" s="50" t="s">
        <v>58</v>
      </c>
      <c r="BP8" s="50" t="s">
        <v>54</v>
      </c>
      <c r="BQ8" s="50" t="s">
        <v>31</v>
      </c>
      <c r="BR8" s="50" t="s">
        <v>39</v>
      </c>
      <c r="BS8" s="50" t="s">
        <v>41</v>
      </c>
      <c r="BT8" s="50" t="s">
        <v>21</v>
      </c>
      <c r="BU8" s="50" t="s">
        <v>32</v>
      </c>
      <c r="BV8" s="50" t="s">
        <v>51</v>
      </c>
      <c r="BW8" s="50" t="s">
        <v>26</v>
      </c>
      <c r="BX8" s="50" t="s">
        <v>23</v>
      </c>
      <c r="BY8" s="50" t="s">
        <v>29</v>
      </c>
      <c r="BZ8" s="50" t="s">
        <v>52</v>
      </c>
      <c r="CA8" s="50" t="s">
        <v>36</v>
      </c>
      <c r="CB8" s="50" t="s">
        <v>50</v>
      </c>
      <c r="CC8" s="191" t="s">
        <v>66</v>
      </c>
      <c r="CD8" s="193"/>
      <c r="CE8" s="49"/>
      <c r="CF8" s="50"/>
      <c r="CG8" s="50"/>
      <c r="CH8" s="51"/>
    </row>
    <row r="9" spans="1:86" ht="34.5" customHeight="1">
      <c r="A9" s="57" t="s">
        <v>68</v>
      </c>
      <c r="B9" s="57">
        <v>49</v>
      </c>
      <c r="C9" s="52">
        <f aca="true" ca="1" t="shared" si="0" ref="C9:C14">OFFSET(C9,8,0)</f>
        <v>1</v>
      </c>
      <c r="D9" s="69" t="s">
        <v>363</v>
      </c>
      <c r="E9" s="57" t="s">
        <v>70</v>
      </c>
      <c r="F9" s="57">
        <v>85</v>
      </c>
      <c r="G9" s="59" t="s">
        <v>236</v>
      </c>
      <c r="H9" s="60" t="s">
        <v>72</v>
      </c>
      <c r="I9" s="61"/>
      <c r="J9" s="61"/>
      <c r="K9" s="60" t="s">
        <v>74</v>
      </c>
      <c r="L9" s="61"/>
      <c r="M9" s="61"/>
      <c r="N9" s="60" t="s">
        <v>72</v>
      </c>
      <c r="O9" s="61"/>
      <c r="P9" s="61"/>
      <c r="Q9" s="60" t="s">
        <v>72</v>
      </c>
      <c r="R9" s="61"/>
      <c r="S9" s="61"/>
      <c r="T9" s="61"/>
      <c r="U9" s="60"/>
      <c r="V9" s="61"/>
      <c r="BC9" s="65" t="s">
        <v>132</v>
      </c>
      <c r="BD9" s="67"/>
      <c r="BE9" s="67"/>
      <c r="BF9" s="67"/>
      <c r="BG9" s="68"/>
      <c r="BI9" s="52">
        <f aca="true" ca="1" t="shared" si="1" ref="BI9:BI14">OFFSET(BI9,8,0)</f>
        <v>1</v>
      </c>
      <c r="BJ9" s="69" t="str">
        <f aca="true" t="shared" si="2" ref="BJ9:BM14">D9</f>
        <v>DOISNEAU Jerome</v>
      </c>
      <c r="BK9" s="69" t="str">
        <f t="shared" si="2"/>
        <v>M</v>
      </c>
      <c r="BL9" s="69">
        <f t="shared" si="2"/>
        <v>85</v>
      </c>
      <c r="BM9" s="69" t="str">
        <f t="shared" si="2"/>
        <v>AUBANCE JUDO BRISSAC</v>
      </c>
      <c r="BN9" s="60"/>
      <c r="BO9" s="61"/>
      <c r="BP9" s="61"/>
      <c r="BQ9" s="60"/>
      <c r="BR9" s="61"/>
      <c r="BS9" s="61"/>
      <c r="BT9" s="60"/>
      <c r="BU9" s="61"/>
      <c r="BV9" s="61"/>
      <c r="BW9" s="60"/>
      <c r="BX9" s="61"/>
      <c r="BY9" s="61"/>
      <c r="BZ9" s="61"/>
      <c r="CA9" s="60"/>
      <c r="CB9" s="61"/>
      <c r="CE9" s="65"/>
      <c r="CF9" s="67"/>
      <c r="CG9" s="67"/>
      <c r="CH9" s="68"/>
    </row>
    <row r="10" spans="1:86" ht="34.5" customHeight="1">
      <c r="A10" s="57" t="s">
        <v>68</v>
      </c>
      <c r="B10" s="57">
        <v>49</v>
      </c>
      <c r="C10" s="52">
        <f ca="1" t="shared" si="0"/>
        <v>2</v>
      </c>
      <c r="D10" s="58" t="s">
        <v>364</v>
      </c>
      <c r="E10" s="57" t="s">
        <v>70</v>
      </c>
      <c r="F10" s="57">
        <v>86</v>
      </c>
      <c r="G10" s="59" t="s">
        <v>250</v>
      </c>
      <c r="H10" s="60" t="s">
        <v>100</v>
      </c>
      <c r="I10" s="61"/>
      <c r="J10" s="61"/>
      <c r="K10" s="61"/>
      <c r="L10" s="61"/>
      <c r="M10" s="60" t="s">
        <v>72</v>
      </c>
      <c r="N10" s="61"/>
      <c r="O10" s="60" t="s">
        <v>88</v>
      </c>
      <c r="P10" s="61"/>
      <c r="Q10" s="61"/>
      <c r="R10" s="60" t="s">
        <v>72</v>
      </c>
      <c r="S10" s="61"/>
      <c r="T10" s="61"/>
      <c r="U10" s="61"/>
      <c r="V10" s="60" t="s">
        <v>72</v>
      </c>
      <c r="BC10" s="65"/>
      <c r="BD10" s="67"/>
      <c r="BE10" s="67"/>
      <c r="BF10" s="67"/>
      <c r="BG10" s="68"/>
      <c r="BI10" s="52">
        <f ca="1" t="shared" si="1"/>
        <v>2</v>
      </c>
      <c r="BJ10" s="69" t="str">
        <f t="shared" si="2"/>
        <v>VIGANNE Arnaud</v>
      </c>
      <c r="BK10" s="69" t="str">
        <f t="shared" si="2"/>
        <v>M</v>
      </c>
      <c r="BL10" s="69">
        <f t="shared" si="2"/>
        <v>86</v>
      </c>
      <c r="BM10" s="69" t="str">
        <f t="shared" si="2"/>
        <v>JC BEAUFORTAIS</v>
      </c>
      <c r="BN10" s="60"/>
      <c r="BO10" s="61"/>
      <c r="BP10" s="61"/>
      <c r="BQ10" s="61"/>
      <c r="BR10" s="61"/>
      <c r="BS10" s="60"/>
      <c r="BT10" s="61"/>
      <c r="BU10" s="60"/>
      <c r="BV10" s="61"/>
      <c r="BW10" s="61"/>
      <c r="BX10" s="60"/>
      <c r="BY10" s="61"/>
      <c r="BZ10" s="61"/>
      <c r="CA10" s="61"/>
      <c r="CB10" s="60"/>
      <c r="CE10" s="65"/>
      <c r="CF10" s="67"/>
      <c r="CG10" s="67"/>
      <c r="CH10" s="68"/>
    </row>
    <row r="11" spans="1:86" ht="34.5" customHeight="1">
      <c r="A11" s="57" t="s">
        <v>68</v>
      </c>
      <c r="B11" s="57">
        <v>85</v>
      </c>
      <c r="C11" s="52">
        <f ca="1" t="shared" si="0"/>
        <v>3</v>
      </c>
      <c r="D11" s="69" t="s">
        <v>365</v>
      </c>
      <c r="E11" s="57" t="s">
        <v>70</v>
      </c>
      <c r="F11" s="57">
        <v>89</v>
      </c>
      <c r="G11" s="59" t="s">
        <v>157</v>
      </c>
      <c r="H11" s="61"/>
      <c r="I11" s="60" t="s">
        <v>72</v>
      </c>
      <c r="J11" s="61"/>
      <c r="K11" s="61"/>
      <c r="L11" s="60" t="s">
        <v>72</v>
      </c>
      <c r="M11" s="61"/>
      <c r="N11" s="60" t="s">
        <v>88</v>
      </c>
      <c r="O11" s="61"/>
      <c r="P11" s="61"/>
      <c r="Q11" s="61"/>
      <c r="R11" s="61"/>
      <c r="S11" s="60"/>
      <c r="T11" s="61"/>
      <c r="U11" s="61"/>
      <c r="V11" s="60" t="s">
        <v>88</v>
      </c>
      <c r="BC11" s="65"/>
      <c r="BD11" s="67" t="s">
        <v>84</v>
      </c>
      <c r="BE11" s="67"/>
      <c r="BF11" s="67"/>
      <c r="BG11" s="68"/>
      <c r="BI11" s="52">
        <f ca="1" t="shared" si="1"/>
        <v>3</v>
      </c>
      <c r="BJ11" s="69" t="str">
        <f t="shared" si="2"/>
        <v>BOURMAULT Olivier</v>
      </c>
      <c r="BK11" s="69" t="str">
        <f t="shared" si="2"/>
        <v>M</v>
      </c>
      <c r="BL11" s="69">
        <f t="shared" si="2"/>
        <v>89</v>
      </c>
      <c r="BM11" s="69" t="str">
        <f t="shared" si="2"/>
        <v>JUDO CLUB LES HERBIERS</v>
      </c>
      <c r="BN11" s="61"/>
      <c r="BO11" s="60"/>
      <c r="BP11" s="61"/>
      <c r="BQ11" s="61"/>
      <c r="BR11" s="60"/>
      <c r="BS11" s="61"/>
      <c r="BT11" s="60"/>
      <c r="BU11" s="61"/>
      <c r="BV11" s="61"/>
      <c r="BW11" s="61"/>
      <c r="BX11" s="61"/>
      <c r="BY11" s="60"/>
      <c r="BZ11" s="61"/>
      <c r="CA11" s="61"/>
      <c r="CB11" s="60"/>
      <c r="CE11" s="65"/>
      <c r="CF11" s="67"/>
      <c r="CG11" s="67"/>
      <c r="CH11" s="68"/>
    </row>
    <row r="12" spans="1:86" ht="34.5" customHeight="1">
      <c r="A12" s="57" t="s">
        <v>68</v>
      </c>
      <c r="B12" s="57">
        <v>72</v>
      </c>
      <c r="C12" s="52">
        <f ca="1" t="shared" si="0"/>
        <v>4</v>
      </c>
      <c r="D12" s="69" t="s">
        <v>366</v>
      </c>
      <c r="E12" s="57" t="s">
        <v>70</v>
      </c>
      <c r="F12" s="57">
        <v>90</v>
      </c>
      <c r="G12" s="59" t="s">
        <v>71</v>
      </c>
      <c r="H12" s="61"/>
      <c r="I12" s="60" t="s">
        <v>88</v>
      </c>
      <c r="J12" s="61"/>
      <c r="K12" s="60" t="s">
        <v>100</v>
      </c>
      <c r="L12" s="61"/>
      <c r="M12" s="61"/>
      <c r="N12" s="61"/>
      <c r="O12" s="61"/>
      <c r="P12" s="60"/>
      <c r="Q12" s="61"/>
      <c r="R12" s="60" t="s">
        <v>97</v>
      </c>
      <c r="S12" s="61"/>
      <c r="T12" s="60" t="s">
        <v>137</v>
      </c>
      <c r="U12" s="61"/>
      <c r="V12" s="61"/>
      <c r="BC12" s="65"/>
      <c r="BD12" s="67"/>
      <c r="BE12" s="67"/>
      <c r="BF12" s="67"/>
      <c r="BG12" s="68"/>
      <c r="BI12" s="52">
        <f ca="1" t="shared" si="1"/>
        <v>4</v>
      </c>
      <c r="BJ12" s="69" t="str">
        <f t="shared" si="2"/>
        <v>BOUHAMED Wajdi</v>
      </c>
      <c r="BK12" s="69" t="str">
        <f t="shared" si="2"/>
        <v>M</v>
      </c>
      <c r="BL12" s="69">
        <f t="shared" si="2"/>
        <v>90</v>
      </c>
      <c r="BM12" s="69" t="str">
        <f t="shared" si="2"/>
        <v>SPORTS LOISIRS SECTION JUDO</v>
      </c>
      <c r="BN12" s="61"/>
      <c r="BO12" s="60"/>
      <c r="BP12" s="61"/>
      <c r="BQ12" s="60"/>
      <c r="BR12" s="61"/>
      <c r="BS12" s="61"/>
      <c r="BT12" s="61"/>
      <c r="BU12" s="61"/>
      <c r="BV12" s="60"/>
      <c r="BW12" s="61"/>
      <c r="BX12" s="60"/>
      <c r="BY12" s="61"/>
      <c r="BZ12" s="60"/>
      <c r="CA12" s="61"/>
      <c r="CB12" s="61"/>
      <c r="CE12" s="65"/>
      <c r="CF12" s="67"/>
      <c r="CG12" s="67"/>
      <c r="CH12" s="68"/>
    </row>
    <row r="13" spans="1:86" ht="34.5" customHeight="1">
      <c r="A13" s="57" t="s">
        <v>68</v>
      </c>
      <c r="B13" s="57">
        <v>72</v>
      </c>
      <c r="C13" s="52">
        <f ca="1" t="shared" si="0"/>
        <v>5</v>
      </c>
      <c r="D13" s="58" t="s">
        <v>367</v>
      </c>
      <c r="E13" s="57" t="s">
        <v>70</v>
      </c>
      <c r="F13" s="57">
        <v>92</v>
      </c>
      <c r="G13" s="59" t="s">
        <v>368</v>
      </c>
      <c r="H13" s="61"/>
      <c r="I13" s="61"/>
      <c r="J13" s="60" t="s">
        <v>163</v>
      </c>
      <c r="K13" s="61"/>
      <c r="L13" s="61"/>
      <c r="M13" s="60" t="s">
        <v>88</v>
      </c>
      <c r="N13" s="61"/>
      <c r="O13" s="61"/>
      <c r="P13" s="60"/>
      <c r="Q13" s="61"/>
      <c r="R13" s="61"/>
      <c r="S13" s="60"/>
      <c r="T13" s="61"/>
      <c r="U13" s="60"/>
      <c r="V13" s="61"/>
      <c r="BC13" s="197"/>
      <c r="BD13" s="67"/>
      <c r="BE13" s="67"/>
      <c r="BF13" s="67"/>
      <c r="BG13" s="68"/>
      <c r="BI13" s="52">
        <f ca="1" t="shared" si="1"/>
        <v>5</v>
      </c>
      <c r="BJ13" s="69" t="str">
        <f t="shared" si="2"/>
        <v>TROCMET François</v>
      </c>
      <c r="BK13" s="69" t="str">
        <f t="shared" si="2"/>
        <v>M</v>
      </c>
      <c r="BL13" s="69">
        <f t="shared" si="2"/>
        <v>92</v>
      </c>
      <c r="BM13" s="69" t="str">
        <f t="shared" si="2"/>
        <v>JUDO CLUB SABOLIEN</v>
      </c>
      <c r="BN13" s="61"/>
      <c r="BO13" s="61"/>
      <c r="BP13" s="60"/>
      <c r="BQ13" s="61"/>
      <c r="BR13" s="61"/>
      <c r="BS13" s="60"/>
      <c r="BT13" s="61"/>
      <c r="BU13" s="61"/>
      <c r="BV13" s="60"/>
      <c r="BW13" s="61"/>
      <c r="BX13" s="61"/>
      <c r="BY13" s="60"/>
      <c r="BZ13" s="61"/>
      <c r="CA13" s="60"/>
      <c r="CB13" s="61"/>
      <c r="CE13" s="197"/>
      <c r="CF13" s="67"/>
      <c r="CG13" s="67"/>
      <c r="CH13" s="68"/>
    </row>
    <row r="14" spans="1:86" ht="34.5" customHeight="1" thickBot="1">
      <c r="A14" s="57" t="s">
        <v>68</v>
      </c>
      <c r="B14" s="57">
        <v>49</v>
      </c>
      <c r="C14" s="52">
        <f ca="1" t="shared" si="0"/>
        <v>6</v>
      </c>
      <c r="D14" s="58" t="s">
        <v>369</v>
      </c>
      <c r="E14" s="57" t="s">
        <v>70</v>
      </c>
      <c r="F14" s="57">
        <v>105</v>
      </c>
      <c r="G14" s="59" t="s">
        <v>370</v>
      </c>
      <c r="H14" s="61"/>
      <c r="I14" s="61"/>
      <c r="J14" s="60" t="s">
        <v>142</v>
      </c>
      <c r="K14" s="61"/>
      <c r="L14" s="60" t="s">
        <v>88</v>
      </c>
      <c r="M14" s="61"/>
      <c r="N14" s="61"/>
      <c r="O14" s="60" t="s">
        <v>132</v>
      </c>
      <c r="P14" s="61"/>
      <c r="Q14" s="60" t="s">
        <v>88</v>
      </c>
      <c r="R14" s="61"/>
      <c r="S14" s="61"/>
      <c r="T14" s="60" t="s">
        <v>72</v>
      </c>
      <c r="U14" s="61"/>
      <c r="V14" s="61"/>
      <c r="BC14" s="70"/>
      <c r="BD14" s="71"/>
      <c r="BE14" s="71"/>
      <c r="BF14" s="71"/>
      <c r="BG14" s="72"/>
      <c r="BI14" s="52">
        <f ca="1" t="shared" si="1"/>
        <v>6</v>
      </c>
      <c r="BJ14" s="69" t="str">
        <f t="shared" si="2"/>
        <v>THEPENIER Alexis</v>
      </c>
      <c r="BK14" s="69" t="str">
        <f t="shared" si="2"/>
        <v>M</v>
      </c>
      <c r="BL14" s="69">
        <f t="shared" si="2"/>
        <v>105</v>
      </c>
      <c r="BM14" s="69" t="str">
        <f t="shared" si="2"/>
        <v>CS ALLONNAIS</v>
      </c>
      <c r="BN14" s="61"/>
      <c r="BO14" s="61"/>
      <c r="BP14" s="60"/>
      <c r="BQ14" s="61"/>
      <c r="BR14" s="60"/>
      <c r="BS14" s="61"/>
      <c r="BT14" s="61"/>
      <c r="BU14" s="60"/>
      <c r="BV14" s="61"/>
      <c r="BW14" s="60"/>
      <c r="BX14" s="61"/>
      <c r="BY14" s="61"/>
      <c r="BZ14" s="60"/>
      <c r="CA14" s="61"/>
      <c r="CB14" s="61"/>
      <c r="CE14" s="70"/>
      <c r="CF14" s="71"/>
      <c r="CG14" s="71"/>
      <c r="CH14" s="72"/>
    </row>
    <row r="15" spans="4:76" ht="24" customHeight="1" thickBot="1">
      <c r="D15" s="74"/>
      <c r="E15" s="74"/>
      <c r="F15" s="74"/>
      <c r="G15" s="74"/>
      <c r="H15" s="64"/>
      <c r="I15" s="64"/>
      <c r="J15" s="64"/>
      <c r="K15" s="64"/>
      <c r="L15" s="64"/>
      <c r="M15" s="270"/>
      <c r="N15" s="270"/>
      <c r="O15" s="270"/>
      <c r="P15" s="270"/>
      <c r="Q15" s="64"/>
      <c r="R15" s="64"/>
      <c r="BI15" s="73"/>
      <c r="BJ15" s="74"/>
      <c r="BK15" s="74"/>
      <c r="BL15" s="74"/>
      <c r="BM15" s="74"/>
      <c r="BN15" s="64"/>
      <c r="BO15" s="64"/>
      <c r="BP15" s="64"/>
      <c r="BQ15" s="64"/>
      <c r="BR15" s="64"/>
      <c r="BS15" s="271" t="s">
        <v>104</v>
      </c>
      <c r="BT15" s="271"/>
      <c r="BU15" s="271"/>
      <c r="BV15" s="271"/>
      <c r="BW15" s="64"/>
      <c r="BX15" s="64"/>
    </row>
    <row r="16" spans="1:80" ht="24" customHeight="1" thickBot="1">
      <c r="A16" s="40" t="s">
        <v>14</v>
      </c>
      <c r="B16" s="40" t="s">
        <v>15</v>
      </c>
      <c r="C16" s="41" t="s">
        <v>16</v>
      </c>
      <c r="D16" s="41" t="s">
        <v>17</v>
      </c>
      <c r="E16" s="269" t="s">
        <v>18</v>
      </c>
      <c r="F16" s="272" t="s">
        <v>105</v>
      </c>
      <c r="G16" s="186" t="s">
        <v>20</v>
      </c>
      <c r="H16" s="81" t="s">
        <v>106</v>
      </c>
      <c r="I16" s="82" t="s">
        <v>107</v>
      </c>
      <c r="J16" s="82" t="s">
        <v>108</v>
      </c>
      <c r="K16" s="82" t="s">
        <v>109</v>
      </c>
      <c r="L16" s="204" t="s">
        <v>110</v>
      </c>
      <c r="M16" s="205" t="s">
        <v>115</v>
      </c>
      <c r="N16" s="206"/>
      <c r="O16" s="207" t="s">
        <v>116</v>
      </c>
      <c r="P16" s="273" t="s">
        <v>117</v>
      </c>
      <c r="Q16" s="274"/>
      <c r="R16" s="64"/>
      <c r="BC16" s="81" t="s">
        <v>119</v>
      </c>
      <c r="BD16" s="82" t="s">
        <v>120</v>
      </c>
      <c r="BE16" s="82" t="s">
        <v>121</v>
      </c>
      <c r="BF16" s="82" t="s">
        <v>122</v>
      </c>
      <c r="BG16" s="83" t="s">
        <v>123</v>
      </c>
      <c r="BI16" s="41" t="s">
        <v>16</v>
      </c>
      <c r="BJ16" s="41" t="s">
        <v>17</v>
      </c>
      <c r="BK16" s="269" t="s">
        <v>18</v>
      </c>
      <c r="BL16" s="272" t="s">
        <v>105</v>
      </c>
      <c r="BM16" s="186" t="s">
        <v>20</v>
      </c>
      <c r="BN16" s="81" t="s">
        <v>106</v>
      </c>
      <c r="BO16" s="82" t="s">
        <v>107</v>
      </c>
      <c r="BP16" s="82" t="s">
        <v>107</v>
      </c>
      <c r="BQ16" s="82" t="s">
        <v>108</v>
      </c>
      <c r="BR16" s="83" t="s">
        <v>109</v>
      </c>
      <c r="BS16" s="275" t="s">
        <v>119</v>
      </c>
      <c r="BT16" s="82" t="s">
        <v>120</v>
      </c>
      <c r="BU16" s="82" t="s">
        <v>121</v>
      </c>
      <c r="BV16" s="204" t="s">
        <v>122</v>
      </c>
      <c r="BW16" s="205" t="s">
        <v>115</v>
      </c>
      <c r="BX16" s="206"/>
      <c r="BY16" s="207" t="s">
        <v>116</v>
      </c>
      <c r="BZ16" s="208" t="s">
        <v>117</v>
      </c>
      <c r="CA16" s="91"/>
      <c r="CB16" s="64"/>
    </row>
    <row r="17" spans="1:80" ht="27" customHeight="1">
      <c r="A17" s="57" t="str">
        <f aca="true" ca="1" t="shared" si="3" ref="A17:B22">OFFSET(A17,-8,0)</f>
        <v>PDL</v>
      </c>
      <c r="B17" s="57">
        <f ca="1" t="shared" si="3"/>
        <v>49</v>
      </c>
      <c r="C17" s="40">
        <v>1</v>
      </c>
      <c r="D17" s="57" t="str">
        <f aca="true" ca="1" t="shared" si="4" ref="D17:E22">OFFSET(D17,-8,0)</f>
        <v>DOISNEAU Jerome</v>
      </c>
      <c r="E17" s="57" t="str">
        <f ca="1" t="shared" si="4"/>
        <v>M</v>
      </c>
      <c r="F17" s="57">
        <v>0</v>
      </c>
      <c r="G17" s="57" t="str">
        <f aca="true" ca="1" t="shared" si="5" ref="G17:G22">OFFSET(G17,-8,0)</f>
        <v>AUBANCE JUDO BRISSAC</v>
      </c>
      <c r="H17" s="102">
        <v>0</v>
      </c>
      <c r="I17" s="103">
        <v>0</v>
      </c>
      <c r="J17" s="103">
        <v>0</v>
      </c>
      <c r="K17" s="103">
        <v>0</v>
      </c>
      <c r="L17" s="276"/>
      <c r="M17" s="277">
        <f aca="true" t="shared" si="6" ref="M17:M22">SUM(H17:L17,BC17:BG17)</f>
        <v>7</v>
      </c>
      <c r="N17" s="278"/>
      <c r="O17" s="207"/>
      <c r="P17" s="273">
        <f aca="true" ca="1" t="shared" si="7" ref="P17:P22">SUM(OFFSET(P17,0,-10),OFFSET(P17,0,-3))</f>
        <v>7</v>
      </c>
      <c r="Q17" s="274"/>
      <c r="R17" s="64"/>
      <c r="BC17" s="102">
        <v>7</v>
      </c>
      <c r="BD17" s="103"/>
      <c r="BE17" s="103"/>
      <c r="BF17" s="103"/>
      <c r="BG17" s="104"/>
      <c r="BI17" s="40">
        <v>1</v>
      </c>
      <c r="BJ17" s="57" t="str">
        <f aca="true" t="shared" si="8" ref="BJ17:BM22">D17</f>
        <v>DOISNEAU Jerome</v>
      </c>
      <c r="BK17" s="57" t="str">
        <f t="shared" si="8"/>
        <v>M</v>
      </c>
      <c r="BL17" s="57">
        <f t="shared" si="8"/>
        <v>0</v>
      </c>
      <c r="BM17" s="57" t="str">
        <f t="shared" si="8"/>
        <v>AUBANCE JUDO BRISSAC</v>
      </c>
      <c r="BN17" s="102"/>
      <c r="BO17" s="103"/>
      <c r="BP17" s="103"/>
      <c r="BQ17" s="103"/>
      <c r="BR17" s="104"/>
      <c r="BS17" s="105"/>
      <c r="BT17" s="103"/>
      <c r="BU17" s="103"/>
      <c r="BV17" s="276"/>
      <c r="BW17" s="277"/>
      <c r="BX17" s="278"/>
      <c r="BY17" s="207"/>
      <c r="BZ17" s="273"/>
      <c r="CA17" s="274"/>
      <c r="CB17" s="64"/>
    </row>
    <row r="18" spans="1:80" ht="27" customHeight="1">
      <c r="A18" s="57" t="str">
        <f ca="1" t="shared" si="3"/>
        <v>PDL</v>
      </c>
      <c r="B18" s="57">
        <f ca="1" t="shared" si="3"/>
        <v>49</v>
      </c>
      <c r="C18" s="40">
        <v>2</v>
      </c>
      <c r="D18" s="100" t="str">
        <f ca="1" t="shared" si="4"/>
        <v>VIGANNE Arnaud</v>
      </c>
      <c r="E18" s="57" t="str">
        <f ca="1" t="shared" si="4"/>
        <v>M</v>
      </c>
      <c r="F18" s="57">
        <v>40</v>
      </c>
      <c r="G18" s="57" t="str">
        <f ca="1" t="shared" si="5"/>
        <v>JC BEAUFORTAIS</v>
      </c>
      <c r="H18" s="120">
        <v>10</v>
      </c>
      <c r="I18" s="121">
        <v>0</v>
      </c>
      <c r="J18" s="121">
        <v>10</v>
      </c>
      <c r="K18" s="121">
        <v>0</v>
      </c>
      <c r="L18" s="279">
        <v>0</v>
      </c>
      <c r="M18" s="280">
        <f t="shared" si="6"/>
        <v>20</v>
      </c>
      <c r="N18" s="281"/>
      <c r="O18" s="207"/>
      <c r="P18" s="273">
        <f ca="1" t="shared" si="7"/>
        <v>60</v>
      </c>
      <c r="Q18" s="274"/>
      <c r="R18" s="64"/>
      <c r="BC18" s="120"/>
      <c r="BD18" s="121"/>
      <c r="BE18" s="121"/>
      <c r="BF18" s="121"/>
      <c r="BG18" s="122"/>
      <c r="BI18" s="40">
        <v>2</v>
      </c>
      <c r="BJ18" s="57" t="str">
        <f t="shared" si="8"/>
        <v>VIGANNE Arnaud</v>
      </c>
      <c r="BK18" s="57" t="str">
        <f t="shared" si="8"/>
        <v>M</v>
      </c>
      <c r="BL18" s="57">
        <f t="shared" si="8"/>
        <v>40</v>
      </c>
      <c r="BM18" s="57" t="str">
        <f t="shared" si="8"/>
        <v>JC BEAUFORTAIS</v>
      </c>
      <c r="BN18" s="120"/>
      <c r="BO18" s="121"/>
      <c r="BP18" s="121"/>
      <c r="BQ18" s="121"/>
      <c r="BR18" s="122"/>
      <c r="BS18" s="123"/>
      <c r="BT18" s="121"/>
      <c r="BU18" s="121"/>
      <c r="BV18" s="279"/>
      <c r="BW18" s="280"/>
      <c r="BX18" s="281"/>
      <c r="BY18" s="207"/>
      <c r="BZ18" s="273"/>
      <c r="CA18" s="274"/>
      <c r="CB18" s="64"/>
    </row>
    <row r="19" spans="1:80" ht="27" customHeight="1">
      <c r="A19" s="57" t="str">
        <f ca="1" t="shared" si="3"/>
        <v>PDL</v>
      </c>
      <c r="B19" s="57">
        <f ca="1" t="shared" si="3"/>
        <v>85</v>
      </c>
      <c r="C19" s="40">
        <v>3</v>
      </c>
      <c r="D19" s="57" t="str">
        <f ca="1" t="shared" si="4"/>
        <v>BOURMAULT Olivier</v>
      </c>
      <c r="E19" s="57" t="str">
        <f ca="1" t="shared" si="4"/>
        <v>M</v>
      </c>
      <c r="F19" s="57">
        <v>50</v>
      </c>
      <c r="G19" s="57" t="str">
        <f ca="1" t="shared" si="5"/>
        <v>JUDO CLUB LES HERBIERS</v>
      </c>
      <c r="H19" s="120">
        <v>0</v>
      </c>
      <c r="I19" s="121">
        <v>0</v>
      </c>
      <c r="J19" s="121">
        <v>10</v>
      </c>
      <c r="K19" s="121">
        <v>10</v>
      </c>
      <c r="L19" s="279"/>
      <c r="M19" s="280">
        <f t="shared" si="6"/>
        <v>20</v>
      </c>
      <c r="N19" s="281"/>
      <c r="O19" s="207"/>
      <c r="P19" s="273">
        <f ca="1" t="shared" si="7"/>
        <v>70</v>
      </c>
      <c r="Q19" s="274"/>
      <c r="R19" s="64"/>
      <c r="BC19" s="120"/>
      <c r="BD19" s="121">
        <v>0</v>
      </c>
      <c r="BE19" s="121"/>
      <c r="BF19" s="121"/>
      <c r="BG19" s="122"/>
      <c r="BI19" s="40">
        <v>3</v>
      </c>
      <c r="BJ19" s="57" t="str">
        <f t="shared" si="8"/>
        <v>BOURMAULT Olivier</v>
      </c>
      <c r="BK19" s="57" t="str">
        <f t="shared" si="8"/>
        <v>M</v>
      </c>
      <c r="BL19" s="57">
        <f t="shared" si="8"/>
        <v>50</v>
      </c>
      <c r="BM19" s="57" t="str">
        <f t="shared" si="8"/>
        <v>JUDO CLUB LES HERBIERS</v>
      </c>
      <c r="BN19" s="120"/>
      <c r="BO19" s="121"/>
      <c r="BP19" s="121"/>
      <c r="BQ19" s="121"/>
      <c r="BR19" s="122"/>
      <c r="BS19" s="123"/>
      <c r="BT19" s="121"/>
      <c r="BU19" s="121"/>
      <c r="BV19" s="279"/>
      <c r="BW19" s="280"/>
      <c r="BX19" s="281"/>
      <c r="BY19" s="207"/>
      <c r="BZ19" s="273"/>
      <c r="CA19" s="274"/>
      <c r="CB19" s="64"/>
    </row>
    <row r="20" spans="1:80" ht="27" customHeight="1">
      <c r="A20" s="57" t="str">
        <f ca="1" t="shared" si="3"/>
        <v>PDL</v>
      </c>
      <c r="B20" s="57">
        <f ca="1" t="shared" si="3"/>
        <v>72</v>
      </c>
      <c r="C20" s="40">
        <v>4</v>
      </c>
      <c r="D20" s="57" t="str">
        <f ca="1" t="shared" si="4"/>
        <v>BOUHAMED Wajdi</v>
      </c>
      <c r="E20" s="57" t="str">
        <f ca="1" t="shared" si="4"/>
        <v>M</v>
      </c>
      <c r="F20" s="57">
        <v>0</v>
      </c>
      <c r="G20" s="57" t="str">
        <f ca="1" t="shared" si="5"/>
        <v>SPORTS LOISIRS SECTION JUDO</v>
      </c>
      <c r="H20" s="120">
        <v>10</v>
      </c>
      <c r="I20" s="121">
        <v>10</v>
      </c>
      <c r="J20" s="121">
        <v>10</v>
      </c>
      <c r="K20" s="121">
        <v>0</v>
      </c>
      <c r="L20" s="279"/>
      <c r="M20" s="280">
        <f t="shared" si="6"/>
        <v>30</v>
      </c>
      <c r="N20" s="281"/>
      <c r="O20" s="207"/>
      <c r="P20" s="273">
        <f ca="1" t="shared" si="7"/>
        <v>30</v>
      </c>
      <c r="Q20" s="274"/>
      <c r="R20" s="64"/>
      <c r="BC20" s="120"/>
      <c r="BD20" s="121"/>
      <c r="BE20" s="121"/>
      <c r="BF20" s="121"/>
      <c r="BG20" s="122"/>
      <c r="BI20" s="40">
        <v>4</v>
      </c>
      <c r="BJ20" s="57" t="str">
        <f t="shared" si="8"/>
        <v>BOUHAMED Wajdi</v>
      </c>
      <c r="BK20" s="57" t="str">
        <f t="shared" si="8"/>
        <v>M</v>
      </c>
      <c r="BL20" s="57">
        <f t="shared" si="8"/>
        <v>0</v>
      </c>
      <c r="BM20" s="57" t="str">
        <f t="shared" si="8"/>
        <v>SPORTS LOISIRS SECTION JUDO</v>
      </c>
      <c r="BN20" s="120"/>
      <c r="BO20" s="121"/>
      <c r="BP20" s="121"/>
      <c r="BQ20" s="121"/>
      <c r="BR20" s="122"/>
      <c r="BS20" s="123"/>
      <c r="BT20" s="121"/>
      <c r="BU20" s="121"/>
      <c r="BV20" s="279"/>
      <c r="BW20" s="280"/>
      <c r="BX20" s="281"/>
      <c r="BY20" s="207"/>
      <c r="BZ20" s="273"/>
      <c r="CA20" s="274"/>
      <c r="CB20" s="64"/>
    </row>
    <row r="21" spans="1:80" ht="27" customHeight="1">
      <c r="A21" s="57" t="str">
        <f ca="1" t="shared" si="3"/>
        <v>PDL</v>
      </c>
      <c r="B21" s="57">
        <f ca="1" t="shared" si="3"/>
        <v>72</v>
      </c>
      <c r="C21" s="40">
        <v>5</v>
      </c>
      <c r="D21" s="100" t="str">
        <f ca="1" t="shared" si="4"/>
        <v>TROCMET François</v>
      </c>
      <c r="E21" s="57" t="str">
        <f ca="1" t="shared" si="4"/>
        <v>M</v>
      </c>
      <c r="F21" s="57">
        <v>90</v>
      </c>
      <c r="G21" s="57" t="str">
        <f ca="1" t="shared" si="5"/>
        <v>JUDO CLUB SABOLIEN</v>
      </c>
      <c r="H21" s="120">
        <v>0</v>
      </c>
      <c r="I21" s="121">
        <v>10</v>
      </c>
      <c r="J21" s="121" t="s">
        <v>124</v>
      </c>
      <c r="K21" s="121"/>
      <c r="L21" s="279"/>
      <c r="M21" s="280">
        <f t="shared" si="6"/>
        <v>10</v>
      </c>
      <c r="N21" s="281"/>
      <c r="O21" s="207"/>
      <c r="P21" s="282">
        <f ca="1" t="shared" si="7"/>
        <v>100</v>
      </c>
      <c r="Q21" s="274"/>
      <c r="R21" s="64"/>
      <c r="BC21" s="120"/>
      <c r="BD21" s="121"/>
      <c r="BE21" s="121"/>
      <c r="BF21" s="121"/>
      <c r="BG21" s="122"/>
      <c r="BI21" s="40">
        <v>5</v>
      </c>
      <c r="BJ21" s="57" t="str">
        <f t="shared" si="8"/>
        <v>TROCMET François</v>
      </c>
      <c r="BK21" s="57" t="str">
        <f t="shared" si="8"/>
        <v>M</v>
      </c>
      <c r="BL21" s="57">
        <f t="shared" si="8"/>
        <v>90</v>
      </c>
      <c r="BM21" s="57" t="str">
        <f t="shared" si="8"/>
        <v>JUDO CLUB SABOLIEN</v>
      </c>
      <c r="BN21" s="120"/>
      <c r="BO21" s="121"/>
      <c r="BP21" s="121"/>
      <c r="BQ21" s="121"/>
      <c r="BR21" s="122"/>
      <c r="BS21" s="123"/>
      <c r="BT21" s="121"/>
      <c r="BU21" s="121"/>
      <c r="BV21" s="279"/>
      <c r="BW21" s="280"/>
      <c r="BX21" s="281"/>
      <c r="BY21" s="207"/>
      <c r="BZ21" s="273"/>
      <c r="CA21" s="274"/>
      <c r="CB21" s="64"/>
    </row>
    <row r="22" spans="1:80" ht="27" customHeight="1" thickBot="1">
      <c r="A22" s="57" t="str">
        <f ca="1" t="shared" si="3"/>
        <v>PDL</v>
      </c>
      <c r="B22" s="57">
        <f ca="1" t="shared" si="3"/>
        <v>49</v>
      </c>
      <c r="C22" s="40">
        <v>6</v>
      </c>
      <c r="D22" s="100" t="str">
        <f ca="1" t="shared" si="4"/>
        <v>THEPENIER Alexis</v>
      </c>
      <c r="E22" s="57" t="str">
        <f ca="1" t="shared" si="4"/>
        <v>M</v>
      </c>
      <c r="F22" s="57">
        <v>50</v>
      </c>
      <c r="G22" s="57" t="str">
        <f ca="1" t="shared" si="5"/>
        <v>CS ALLONNAIS</v>
      </c>
      <c r="H22" s="144">
        <v>7</v>
      </c>
      <c r="I22" s="145">
        <v>10</v>
      </c>
      <c r="J22" s="145">
        <v>0</v>
      </c>
      <c r="K22" s="145">
        <v>10</v>
      </c>
      <c r="L22" s="283">
        <v>0</v>
      </c>
      <c r="M22" s="284">
        <f t="shared" si="6"/>
        <v>27</v>
      </c>
      <c r="N22" s="285"/>
      <c r="O22" s="207"/>
      <c r="P22" s="273">
        <f ca="1" t="shared" si="7"/>
        <v>77</v>
      </c>
      <c r="Q22" s="274"/>
      <c r="R22" s="64"/>
      <c r="BC22" s="144"/>
      <c r="BD22" s="145"/>
      <c r="BE22" s="145"/>
      <c r="BF22" s="145"/>
      <c r="BG22" s="146"/>
      <c r="BI22" s="40">
        <v>6</v>
      </c>
      <c r="BJ22" s="57" t="str">
        <f t="shared" si="8"/>
        <v>THEPENIER Alexis</v>
      </c>
      <c r="BK22" s="57" t="str">
        <f t="shared" si="8"/>
        <v>M</v>
      </c>
      <c r="BL22" s="57">
        <f t="shared" si="8"/>
        <v>50</v>
      </c>
      <c r="BM22" s="57" t="str">
        <f t="shared" si="8"/>
        <v>CS ALLONNAIS</v>
      </c>
      <c r="BN22" s="144"/>
      <c r="BO22" s="145"/>
      <c r="BP22" s="145"/>
      <c r="BQ22" s="145"/>
      <c r="BR22" s="146"/>
      <c r="BS22" s="147"/>
      <c r="BT22" s="145"/>
      <c r="BU22" s="145"/>
      <c r="BV22" s="283"/>
      <c r="BW22" s="284"/>
      <c r="BX22" s="285"/>
      <c r="BY22" s="207"/>
      <c r="BZ22" s="273"/>
      <c r="CA22" s="274"/>
      <c r="CB22" s="64"/>
    </row>
    <row r="23" spans="3:72" ht="12.75">
      <c r="C23" s="48"/>
      <c r="D23" s="161"/>
      <c r="E23" s="161"/>
      <c r="F23" s="161"/>
      <c r="G23" s="161"/>
      <c r="H23" s="161"/>
      <c r="I23" s="161"/>
      <c r="J23" s="161"/>
      <c r="K23" s="161"/>
      <c r="L23" s="161"/>
      <c r="N23" s="48" t="s">
        <v>125</v>
      </c>
      <c r="BJ23" s="161"/>
      <c r="BK23" s="161"/>
      <c r="BL23" s="161"/>
      <c r="BM23" s="161"/>
      <c r="BN23" s="161"/>
      <c r="BO23" s="161"/>
      <c r="BP23" s="161"/>
      <c r="BQ23" s="161"/>
      <c r="BR23" s="161"/>
      <c r="BT23" s="48" t="s">
        <v>125</v>
      </c>
    </row>
    <row r="24" spans="3:22" ht="12.75" customHeight="1" hidden="1">
      <c r="C24" s="73">
        <f>COUNT(H24:BG24)</f>
        <v>12</v>
      </c>
      <c r="G24" s="165" t="s">
        <v>126</v>
      </c>
      <c r="H24" s="163">
        <v>1</v>
      </c>
      <c r="I24" s="163">
        <v>2</v>
      </c>
      <c r="J24" s="163">
        <v>3</v>
      </c>
      <c r="K24" s="163">
        <v>4</v>
      </c>
      <c r="L24" s="163">
        <v>5</v>
      </c>
      <c r="M24" s="163">
        <v>6</v>
      </c>
      <c r="N24" s="163">
        <v>7</v>
      </c>
      <c r="O24" s="163">
        <v>8</v>
      </c>
      <c r="P24" s="163"/>
      <c r="Q24" s="163">
        <v>9</v>
      </c>
      <c r="R24" s="163">
        <v>10</v>
      </c>
      <c r="S24" s="163"/>
      <c r="T24" s="163">
        <v>11</v>
      </c>
      <c r="U24" s="163"/>
      <c r="V24" s="163">
        <v>12</v>
      </c>
    </row>
    <row r="25" spans="7:22" ht="12.75" customHeight="1" hidden="1">
      <c r="G25" s="165" t="s">
        <v>127</v>
      </c>
      <c r="H25" s="163">
        <v>1</v>
      </c>
      <c r="I25" s="163">
        <v>1</v>
      </c>
      <c r="J25" s="163">
        <v>1</v>
      </c>
      <c r="K25" s="163">
        <v>2</v>
      </c>
      <c r="L25" s="163">
        <v>2</v>
      </c>
      <c r="M25" s="163">
        <v>2</v>
      </c>
      <c r="N25" s="163">
        <v>3</v>
      </c>
      <c r="O25" s="163">
        <v>3</v>
      </c>
      <c r="P25" s="163"/>
      <c r="Q25" s="163">
        <v>4</v>
      </c>
      <c r="R25" s="163">
        <v>4</v>
      </c>
      <c r="S25" s="163"/>
      <c r="T25" s="163">
        <v>4</v>
      </c>
      <c r="U25" s="163"/>
      <c r="V25" s="163">
        <v>5</v>
      </c>
    </row>
    <row r="26" spans="7:22" ht="12.75" customHeight="1" hidden="1">
      <c r="G26" s="165" t="s">
        <v>128</v>
      </c>
      <c r="H26" s="163">
        <v>1</v>
      </c>
      <c r="I26" s="163">
        <v>1</v>
      </c>
      <c r="J26" s="163">
        <v>1</v>
      </c>
      <c r="K26" s="163">
        <v>2</v>
      </c>
      <c r="L26" s="163">
        <v>2</v>
      </c>
      <c r="M26" s="163">
        <v>2</v>
      </c>
      <c r="N26" s="163">
        <v>3</v>
      </c>
      <c r="O26" s="163">
        <v>3</v>
      </c>
      <c r="P26" s="163"/>
      <c r="Q26" s="163">
        <v>4</v>
      </c>
      <c r="R26" s="163">
        <v>3</v>
      </c>
      <c r="S26" s="163"/>
      <c r="T26" s="163">
        <v>5</v>
      </c>
      <c r="U26" s="163"/>
      <c r="V26" s="163">
        <v>4</v>
      </c>
    </row>
  </sheetData>
  <sheetProtection formatCells="0"/>
  <mergeCells count="49">
    <mergeCell ref="P1:R1"/>
    <mergeCell ref="M15:P15"/>
    <mergeCell ref="P16:Q16"/>
    <mergeCell ref="R2:R3"/>
    <mergeCell ref="M16:N16"/>
    <mergeCell ref="G4:G6"/>
    <mergeCell ref="K2:N2"/>
    <mergeCell ref="P2:P3"/>
    <mergeCell ref="Q2:Q3"/>
    <mergeCell ref="M22:N22"/>
    <mergeCell ref="P21:Q21"/>
    <mergeCell ref="M17:N17"/>
    <mergeCell ref="M18:N18"/>
    <mergeCell ref="P22:Q22"/>
    <mergeCell ref="P18:Q18"/>
    <mergeCell ref="P20:Q20"/>
    <mergeCell ref="M20:N20"/>
    <mergeCell ref="BS15:BV15"/>
    <mergeCell ref="BC6:BG6"/>
    <mergeCell ref="M19:N19"/>
    <mergeCell ref="M21:N21"/>
    <mergeCell ref="P17:Q17"/>
    <mergeCell ref="U5:V6"/>
    <mergeCell ref="P19:Q19"/>
    <mergeCell ref="S5:T6"/>
    <mergeCell ref="BM4:BM6"/>
    <mergeCell ref="BW22:BX22"/>
    <mergeCell ref="BZ22:CA22"/>
    <mergeCell ref="BW21:BX21"/>
    <mergeCell ref="BZ21:CA21"/>
    <mergeCell ref="BW18:BX18"/>
    <mergeCell ref="BZ18:CA18"/>
    <mergeCell ref="BW19:BX19"/>
    <mergeCell ref="BZ19:CA19"/>
    <mergeCell ref="BW20:BX20"/>
    <mergeCell ref="BZ20:CA20"/>
    <mergeCell ref="BV1:BX1"/>
    <mergeCell ref="BQ2:BT2"/>
    <mergeCell ref="BV2:BV3"/>
    <mergeCell ref="BW2:BW3"/>
    <mergeCell ref="BX2:BX3"/>
    <mergeCell ref="BX5:BZ6"/>
    <mergeCell ref="BW17:BX17"/>
    <mergeCell ref="BZ17:CA17"/>
    <mergeCell ref="CB7:CD7"/>
    <mergeCell ref="CC8:CD8"/>
    <mergeCell ref="CA5:CB6"/>
    <mergeCell ref="BW16:BX16"/>
    <mergeCell ref="BZ16:CA16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8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CW30"/>
  <sheetViews>
    <sheetView zoomScale="85" zoomScaleNormal="85" workbookViewId="0" topLeftCell="A7">
      <pane xSplit="7" ySplit="2" topLeftCell="H9" activePane="bottomRight" state="frozen"/>
      <selection pane="topLeft" activeCell="C7" sqref="C7"/>
      <selection pane="topRight" activeCell="H7" sqref="H7"/>
      <selection pane="bottomLeft" activeCell="C8" sqref="C8"/>
      <selection pane="bottomRight" activeCell="H8" sqref="H8"/>
    </sheetView>
  </sheetViews>
  <sheetFormatPr defaultColWidth="11.421875" defaultRowHeight="12.75"/>
  <cols>
    <col min="1" max="1" width="6.140625" style="48" hidden="1" customWidth="1"/>
    <col min="2" max="2" width="5.140625" style="48" hidden="1" customWidth="1"/>
    <col min="3" max="3" width="4.57421875" style="73" bestFit="1" customWidth="1"/>
    <col min="4" max="4" width="22.57421875" style="48" customWidth="1"/>
    <col min="5" max="5" width="3.140625" style="48" customWidth="1"/>
    <col min="6" max="6" width="7.7109375" style="48" customWidth="1"/>
    <col min="7" max="7" width="22.00390625" style="48" customWidth="1"/>
    <col min="8" max="27" width="4.140625" style="48" customWidth="1"/>
    <col min="28" max="35" width="4.7109375" style="64" hidden="1" customWidth="1"/>
    <col min="36" max="36" width="2.28125" style="48" customWidth="1"/>
    <col min="37" max="42" width="11.421875" style="0" hidden="1" customWidth="1"/>
    <col min="43" max="47" width="11.421875" style="48" hidden="1" customWidth="1"/>
    <col min="48" max="53" width="11.421875" style="0" hidden="1" customWidth="1"/>
    <col min="54" max="54" width="10.28125" style="48" hidden="1" customWidth="1"/>
    <col min="55" max="59" width="4.7109375" style="48" hidden="1" customWidth="1"/>
    <col min="60" max="60" width="11.421875" style="48" customWidth="1"/>
    <col min="61" max="61" width="4.57421875" style="48" hidden="1" customWidth="1"/>
    <col min="62" max="62" width="22.57421875" style="48" hidden="1" customWidth="1"/>
    <col min="63" max="63" width="3.140625" style="48" hidden="1" customWidth="1"/>
    <col min="64" max="64" width="7.7109375" style="48" hidden="1" customWidth="1"/>
    <col min="65" max="65" width="21.8515625" style="48" hidden="1" customWidth="1"/>
    <col min="66" max="86" width="4.00390625" style="48" hidden="1" customWidth="1"/>
    <col min="87" max="87" width="6.421875" style="48" hidden="1" customWidth="1"/>
    <col min="88" max="92" width="4.00390625" style="48" hidden="1" customWidth="1"/>
    <col min="93" max="95" width="11.421875" style="48" hidden="1" customWidth="1"/>
    <col min="96" max="100" width="11.421875" style="48" customWidth="1"/>
    <col min="101" max="101" width="0" style="48" hidden="1" customWidth="1"/>
    <col min="102" max="16384" width="11.421875" style="48" customWidth="1"/>
  </cols>
  <sheetData>
    <row r="1" spans="3:101" s="168" customFormat="1" ht="13.5" thickBot="1">
      <c r="C1" s="289">
        <v>8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 t="s">
        <v>0</v>
      </c>
      <c r="Q1" s="6"/>
      <c r="R1" s="6"/>
      <c r="S1" s="5"/>
      <c r="T1" s="5"/>
      <c r="U1" s="5"/>
      <c r="V1" s="4"/>
      <c r="W1" s="4"/>
      <c r="AB1" s="170"/>
      <c r="AC1" s="170"/>
      <c r="AD1" s="170"/>
      <c r="AE1" s="170"/>
      <c r="AF1" s="170"/>
      <c r="AG1" s="170"/>
      <c r="AH1" s="170"/>
      <c r="AI1" s="170"/>
      <c r="BI1" s="289">
        <v>8</v>
      </c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6" t="s">
        <v>0</v>
      </c>
      <c r="BW1" s="6"/>
      <c r="BX1" s="6"/>
      <c r="BY1" s="5"/>
      <c r="BZ1" s="5"/>
      <c r="CA1" s="5"/>
      <c r="CB1" s="4"/>
      <c r="CC1" s="4"/>
      <c r="CW1" s="168" t="s">
        <v>334</v>
      </c>
    </row>
    <row r="2" spans="3:101" s="168" customFormat="1" ht="16.5" customHeight="1" thickBot="1">
      <c r="C2" s="171"/>
      <c r="D2" s="5"/>
      <c r="E2" s="5"/>
      <c r="F2" s="8" t="s">
        <v>2</v>
      </c>
      <c r="G2" s="9" t="s">
        <v>371</v>
      </c>
      <c r="H2" s="5">
        <v>2</v>
      </c>
      <c r="I2" s="5"/>
      <c r="J2" s="10" t="s">
        <v>4</v>
      </c>
      <c r="K2" s="172">
        <f ca="1">TODAY()</f>
        <v>41798</v>
      </c>
      <c r="L2" s="172"/>
      <c r="M2" s="172"/>
      <c r="N2" s="172"/>
      <c r="O2" s="5"/>
      <c r="P2" s="173" t="s">
        <v>130</v>
      </c>
      <c r="Q2" s="173"/>
      <c r="R2" s="12"/>
      <c r="S2" s="5"/>
      <c r="AB2" s="170"/>
      <c r="AC2" s="170"/>
      <c r="AD2" s="170"/>
      <c r="AE2" s="170"/>
      <c r="AF2" s="170"/>
      <c r="AG2" s="170"/>
      <c r="AH2" s="170"/>
      <c r="AI2" s="170"/>
      <c r="BI2" s="171"/>
      <c r="BJ2" s="5"/>
      <c r="BK2" s="5"/>
      <c r="BL2" s="8" t="s">
        <v>2</v>
      </c>
      <c r="BM2" s="9" t="str">
        <f>G2</f>
        <v>42 -  P40 M M</v>
      </c>
      <c r="BN2" s="5"/>
      <c r="BO2" s="5"/>
      <c r="BP2" s="10" t="s">
        <v>4</v>
      </c>
      <c r="BQ2" s="172">
        <f ca="1">TODAY()</f>
        <v>41798</v>
      </c>
      <c r="BR2" s="172"/>
      <c r="BS2" s="172"/>
      <c r="BT2" s="172"/>
      <c r="BU2" s="5"/>
      <c r="BV2" s="173"/>
      <c r="BW2" s="173"/>
      <c r="BX2" s="12"/>
      <c r="BY2" s="5"/>
      <c r="CW2" s="168" t="s">
        <v>336</v>
      </c>
    </row>
    <row r="3" spans="3:77" s="168" customFormat="1" ht="13.5" customHeight="1" thickBot="1">
      <c r="C3" s="17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74"/>
      <c r="Q3" s="174"/>
      <c r="R3" s="14"/>
      <c r="S3" s="5"/>
      <c r="AB3" s="170"/>
      <c r="AC3" s="170"/>
      <c r="AD3" s="170"/>
      <c r="AE3" s="170"/>
      <c r="AF3" s="170"/>
      <c r="AG3" s="170"/>
      <c r="AH3" s="170"/>
      <c r="AI3" s="170"/>
      <c r="BI3" s="171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174"/>
      <c r="BW3" s="174"/>
      <c r="BX3" s="14"/>
      <c r="BY3" s="5"/>
    </row>
    <row r="4" spans="3:81" s="168" customFormat="1" ht="13.5" thickBot="1">
      <c r="C4" s="171"/>
      <c r="D4" s="5"/>
      <c r="E4" s="5"/>
      <c r="F4" s="5"/>
      <c r="G4" s="175"/>
      <c r="H4" s="5"/>
      <c r="I4" s="5"/>
      <c r="J4" s="5" t="s">
        <v>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4"/>
      <c r="W4" s="4"/>
      <c r="AB4" s="170"/>
      <c r="AC4" s="170"/>
      <c r="AD4" s="170"/>
      <c r="AE4" s="170"/>
      <c r="AF4" s="170"/>
      <c r="AG4" s="170"/>
      <c r="AH4" s="170"/>
      <c r="AI4" s="170"/>
      <c r="BI4" s="171"/>
      <c r="BJ4" s="5"/>
      <c r="BK4" s="5"/>
      <c r="BL4" s="5"/>
      <c r="BM4" s="175"/>
      <c r="BN4" s="5"/>
      <c r="BO4" s="5"/>
      <c r="BP4" s="5" t="s">
        <v>7</v>
      </c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4"/>
      <c r="CC4" s="4"/>
    </row>
    <row r="5" spans="3:85" s="168" customFormat="1" ht="13.5" customHeight="1" thickTop="1">
      <c r="C5" s="171"/>
      <c r="D5" s="5"/>
      <c r="E5" s="5"/>
      <c r="F5" s="18" t="s">
        <v>9</v>
      </c>
      <c r="G5" s="176"/>
      <c r="H5" s="5"/>
      <c r="I5" s="5"/>
      <c r="J5" s="10" t="s">
        <v>10</v>
      </c>
      <c r="K5" s="5"/>
      <c r="L5" s="5"/>
      <c r="M5" s="5"/>
      <c r="N5" s="5"/>
      <c r="O5" s="5"/>
      <c r="P5" s="5"/>
      <c r="Q5" s="5"/>
      <c r="R5" s="5"/>
      <c r="S5" s="5"/>
      <c r="T5" s="5"/>
      <c r="W5" s="21" t="s">
        <v>11</v>
      </c>
      <c r="X5" s="21"/>
      <c r="Y5" s="22"/>
      <c r="Z5" s="23" t="str">
        <f>LEFT(G2,2)</f>
        <v>42</v>
      </c>
      <c r="AA5" s="24"/>
      <c r="AB5" s="170"/>
      <c r="AC5" s="170"/>
      <c r="AD5" s="170"/>
      <c r="AE5" s="170"/>
      <c r="AF5" s="170"/>
      <c r="AG5" s="170"/>
      <c r="AH5" s="170"/>
      <c r="AI5" s="170"/>
      <c r="BI5" s="171"/>
      <c r="BJ5" s="5"/>
      <c r="BK5" s="5"/>
      <c r="BL5" s="18" t="s">
        <v>9</v>
      </c>
      <c r="BM5" s="176"/>
      <c r="BN5" s="5"/>
      <c r="BO5" s="5"/>
      <c r="BP5" s="10" t="s">
        <v>10</v>
      </c>
      <c r="BQ5" s="5"/>
      <c r="BR5" s="5"/>
      <c r="BS5" s="5"/>
      <c r="BT5" s="5"/>
      <c r="BU5" s="5"/>
      <c r="BV5" s="5"/>
      <c r="BW5" s="5"/>
      <c r="BX5" s="5"/>
      <c r="BY5" s="5"/>
      <c r="BZ5" s="5"/>
      <c r="CC5" s="21" t="s">
        <v>11</v>
      </c>
      <c r="CD5" s="21"/>
      <c r="CE5" s="22"/>
      <c r="CF5" s="23" t="str">
        <f>Z5</f>
        <v>42</v>
      </c>
      <c r="CG5" s="24"/>
    </row>
    <row r="6" spans="3:85" s="168" customFormat="1" ht="13.5" customHeight="1" thickBot="1">
      <c r="C6" s="171"/>
      <c r="D6" s="5"/>
      <c r="E6" s="5"/>
      <c r="F6" s="5"/>
      <c r="G6" s="177"/>
      <c r="H6" s="5"/>
      <c r="I6" s="5"/>
      <c r="J6" s="10"/>
      <c r="K6" s="10"/>
      <c r="L6" s="5"/>
      <c r="M6" s="5"/>
      <c r="N6" s="5"/>
      <c r="O6" s="5"/>
      <c r="P6" s="5"/>
      <c r="Q6" s="5"/>
      <c r="R6" s="5"/>
      <c r="S6" s="5"/>
      <c r="T6" s="5"/>
      <c r="W6" s="21"/>
      <c r="X6" s="21"/>
      <c r="Y6" s="22"/>
      <c r="Z6" s="26"/>
      <c r="AA6" s="27"/>
      <c r="AB6" s="170"/>
      <c r="AC6" s="170"/>
      <c r="AD6" s="170"/>
      <c r="AE6" s="170"/>
      <c r="AF6" s="170"/>
      <c r="AG6" s="170"/>
      <c r="AH6" s="170"/>
      <c r="AI6" s="170"/>
      <c r="BC6" s="178"/>
      <c r="BD6" s="178"/>
      <c r="BE6" s="178"/>
      <c r="BF6" s="178"/>
      <c r="BG6" s="178"/>
      <c r="BI6" s="171"/>
      <c r="BJ6" s="5"/>
      <c r="BK6" s="5"/>
      <c r="BL6" s="5"/>
      <c r="BM6" s="177"/>
      <c r="BN6" s="5"/>
      <c r="BO6" s="5"/>
      <c r="BP6" s="10"/>
      <c r="BQ6" s="10"/>
      <c r="BR6" s="5"/>
      <c r="BS6" s="5"/>
      <c r="BT6" s="5"/>
      <c r="BU6" s="5"/>
      <c r="BV6" s="5"/>
      <c r="BW6" s="5"/>
      <c r="BX6" s="5"/>
      <c r="BY6" s="5"/>
      <c r="BZ6" s="5"/>
      <c r="CC6" s="21"/>
      <c r="CD6" s="21"/>
      <c r="CE6" s="22"/>
      <c r="CF6" s="26"/>
      <c r="CG6" s="27"/>
    </row>
    <row r="7" spans="3:91" s="168" customFormat="1" ht="18" customHeight="1" thickTop="1">
      <c r="C7" s="171"/>
      <c r="D7" s="5"/>
      <c r="E7" s="5"/>
      <c r="F7" s="13"/>
      <c r="G7" s="10"/>
      <c r="H7" s="10"/>
      <c r="I7" s="10"/>
      <c r="J7" s="10"/>
      <c r="K7" s="5"/>
      <c r="L7" s="5"/>
      <c r="M7" s="5"/>
      <c r="N7" s="5"/>
      <c r="O7" s="5"/>
      <c r="P7" s="5"/>
      <c r="Q7" s="5"/>
      <c r="R7" s="5"/>
      <c r="S7" s="5"/>
      <c r="T7" s="180"/>
      <c r="U7" s="5"/>
      <c r="V7" s="4"/>
      <c r="W7" s="4"/>
      <c r="AB7" s="170"/>
      <c r="AC7" s="170"/>
      <c r="AD7" s="170"/>
      <c r="AE7" s="170"/>
      <c r="AF7" s="170"/>
      <c r="AG7" s="170"/>
      <c r="AH7" s="170"/>
      <c r="AI7" s="170"/>
      <c r="BB7" s="168" t="s">
        <v>13</v>
      </c>
      <c r="BC7" s="181"/>
      <c r="BD7" s="182"/>
      <c r="BE7" s="182"/>
      <c r="BF7" s="182"/>
      <c r="BG7" s="183"/>
      <c r="BI7" s="171"/>
      <c r="BJ7" s="5"/>
      <c r="BK7" s="5"/>
      <c r="BL7" s="13"/>
      <c r="BM7" s="10"/>
      <c r="BN7" s="10"/>
      <c r="BO7" s="10"/>
      <c r="BP7" s="10"/>
      <c r="BQ7" s="5"/>
      <c r="BR7" s="5"/>
      <c r="BS7" s="5"/>
      <c r="BT7" s="5"/>
      <c r="BU7" s="5"/>
      <c r="BV7" s="5"/>
      <c r="BW7" s="5"/>
      <c r="BX7" s="5"/>
      <c r="BY7" s="5"/>
      <c r="BZ7" s="180"/>
      <c r="CA7" s="5"/>
      <c r="CB7" s="4"/>
      <c r="CC7" s="4"/>
      <c r="CH7" s="184" t="s">
        <v>13</v>
      </c>
      <c r="CI7" s="185"/>
      <c r="CJ7" s="181"/>
      <c r="CK7" s="182"/>
      <c r="CL7" s="182"/>
      <c r="CM7" s="183"/>
    </row>
    <row r="8" spans="1:91" ht="18" customHeight="1">
      <c r="A8" s="40" t="s">
        <v>14</v>
      </c>
      <c r="B8" s="40" t="s">
        <v>15</v>
      </c>
      <c r="C8" s="41" t="s">
        <v>16</v>
      </c>
      <c r="D8" s="79" t="s">
        <v>17</v>
      </c>
      <c r="E8" s="79" t="s">
        <v>18</v>
      </c>
      <c r="F8" s="41" t="s">
        <v>19</v>
      </c>
      <c r="G8" s="80" t="s">
        <v>20</v>
      </c>
      <c r="H8" s="44" t="s">
        <v>31</v>
      </c>
      <c r="I8" s="42" t="s">
        <v>50</v>
      </c>
      <c r="J8" s="42" t="s">
        <v>51</v>
      </c>
      <c r="K8" s="42" t="s">
        <v>63</v>
      </c>
      <c r="L8" s="42" t="s">
        <v>36</v>
      </c>
      <c r="M8" s="42" t="s">
        <v>32</v>
      </c>
      <c r="N8" s="42" t="s">
        <v>27</v>
      </c>
      <c r="O8" s="42" t="s">
        <v>29</v>
      </c>
      <c r="P8" s="42" t="s">
        <v>28</v>
      </c>
      <c r="Q8" s="42" t="s">
        <v>26</v>
      </c>
      <c r="R8" s="42" t="s">
        <v>23</v>
      </c>
      <c r="S8" s="42" t="s">
        <v>34</v>
      </c>
      <c r="T8" s="42" t="s">
        <v>61</v>
      </c>
      <c r="U8" s="42" t="s">
        <v>53</v>
      </c>
      <c r="V8" s="42" t="s">
        <v>43</v>
      </c>
      <c r="W8" s="42" t="s">
        <v>40</v>
      </c>
      <c r="X8" s="42" t="s">
        <v>41</v>
      </c>
      <c r="Y8" s="42" t="s">
        <v>39</v>
      </c>
      <c r="Z8" s="42" t="s">
        <v>47</v>
      </c>
      <c r="AA8" s="42" t="s">
        <v>62</v>
      </c>
      <c r="AB8" s="45" t="s">
        <v>46</v>
      </c>
      <c r="AC8" s="46" t="s">
        <v>21</v>
      </c>
      <c r="AD8" s="46" t="s">
        <v>38</v>
      </c>
      <c r="AE8" s="46" t="s">
        <v>58</v>
      </c>
      <c r="AF8" s="46" t="s">
        <v>52</v>
      </c>
      <c r="AG8" s="46" t="s">
        <v>54</v>
      </c>
      <c r="AH8" s="46" t="s">
        <v>55</v>
      </c>
      <c r="AI8" s="46" t="s">
        <v>64</v>
      </c>
      <c r="BB8" s="48" t="s">
        <v>66</v>
      </c>
      <c r="BC8" s="188"/>
      <c r="BD8" s="189"/>
      <c r="BE8" s="189"/>
      <c r="BF8" s="189"/>
      <c r="BG8" s="190"/>
      <c r="BI8" s="41" t="s">
        <v>16</v>
      </c>
      <c r="BJ8" s="79" t="s">
        <v>17</v>
      </c>
      <c r="BK8" s="79" t="s">
        <v>18</v>
      </c>
      <c r="BL8" s="41" t="s">
        <v>19</v>
      </c>
      <c r="BM8" s="80" t="s">
        <v>20</v>
      </c>
      <c r="BN8" s="189" t="s">
        <v>31</v>
      </c>
      <c r="BO8" s="189" t="s">
        <v>50</v>
      </c>
      <c r="BP8" s="189" t="s">
        <v>51</v>
      </c>
      <c r="BQ8" s="189" t="s">
        <v>63</v>
      </c>
      <c r="BR8" s="189" t="s">
        <v>36</v>
      </c>
      <c r="BS8" s="189" t="s">
        <v>32</v>
      </c>
      <c r="BT8" s="189" t="s">
        <v>27</v>
      </c>
      <c r="BU8" s="189" t="s">
        <v>29</v>
      </c>
      <c r="BV8" s="189" t="s">
        <v>28</v>
      </c>
      <c r="BW8" s="189" t="s">
        <v>26</v>
      </c>
      <c r="BX8" s="189" t="s">
        <v>23</v>
      </c>
      <c r="BY8" s="189" t="s">
        <v>34</v>
      </c>
      <c r="BZ8" s="189" t="s">
        <v>61</v>
      </c>
      <c r="CA8" s="189" t="s">
        <v>53</v>
      </c>
      <c r="CB8" s="189" t="s">
        <v>43</v>
      </c>
      <c r="CC8" s="189" t="s">
        <v>40</v>
      </c>
      <c r="CD8" s="189" t="s">
        <v>41</v>
      </c>
      <c r="CE8" s="189" t="s">
        <v>39</v>
      </c>
      <c r="CF8" s="189" t="s">
        <v>47</v>
      </c>
      <c r="CG8" s="189" t="s">
        <v>62</v>
      </c>
      <c r="CH8" s="191" t="s">
        <v>66</v>
      </c>
      <c r="CI8" s="193"/>
      <c r="CJ8" s="188"/>
      <c r="CK8" s="189"/>
      <c r="CL8" s="189"/>
      <c r="CM8" s="190"/>
    </row>
    <row r="9" spans="1:91" ht="21.75" customHeight="1">
      <c r="A9" s="57" t="s">
        <v>68</v>
      </c>
      <c r="B9" s="57">
        <v>53</v>
      </c>
      <c r="C9" s="52">
        <f aca="true" ca="1" t="shared" si="0" ref="C9:C16">OFFSET(C9,10,0)</f>
        <v>1</v>
      </c>
      <c r="D9" s="58" t="s">
        <v>372</v>
      </c>
      <c r="E9" s="57" t="s">
        <v>70</v>
      </c>
      <c r="F9" s="57">
        <v>66</v>
      </c>
      <c r="G9" s="290" t="s">
        <v>373</v>
      </c>
      <c r="H9" s="60" t="s">
        <v>72</v>
      </c>
      <c r="I9" s="61"/>
      <c r="J9" s="61"/>
      <c r="K9" s="61"/>
      <c r="L9" s="60" t="s">
        <v>81</v>
      </c>
      <c r="M9" s="61"/>
      <c r="N9" s="61"/>
      <c r="O9" s="61"/>
      <c r="P9" s="61"/>
      <c r="Q9" s="60" t="s">
        <v>81</v>
      </c>
      <c r="R9" s="61"/>
      <c r="S9" s="61"/>
      <c r="T9" s="61"/>
      <c r="U9" s="61"/>
      <c r="V9" s="61"/>
      <c r="W9" s="60" t="s">
        <v>72</v>
      </c>
      <c r="X9" s="61"/>
      <c r="Y9" s="61"/>
      <c r="Z9" s="60" t="s">
        <v>374</v>
      </c>
      <c r="AA9" s="61"/>
      <c r="AB9" s="291"/>
      <c r="AC9" s="62"/>
      <c r="AD9" s="63"/>
      <c r="AE9" s="63"/>
      <c r="AF9" s="63"/>
      <c r="AG9" s="63"/>
      <c r="AH9" s="63"/>
      <c r="AI9" s="63"/>
      <c r="BC9" s="65"/>
      <c r="BD9" s="67"/>
      <c r="BE9" s="67"/>
      <c r="BF9" s="67"/>
      <c r="BG9" s="68"/>
      <c r="BI9" s="52">
        <f aca="true" ca="1" t="shared" si="1" ref="BI9:BI16">OFFSET(BI9,10,0)</f>
        <v>1</v>
      </c>
      <c r="BJ9" s="69" t="str">
        <f aca="true" t="shared" si="2" ref="BJ9:BM10">D9</f>
        <v>BARBE Pascal</v>
      </c>
      <c r="BK9" s="69" t="str">
        <f t="shared" si="2"/>
        <v>M</v>
      </c>
      <c r="BL9" s="69">
        <f t="shared" si="2"/>
        <v>66</v>
      </c>
      <c r="BM9" s="69" t="str">
        <f t="shared" si="2"/>
        <v>U S VILLAINES JUHEL</v>
      </c>
      <c r="BN9" s="60"/>
      <c r="BO9" s="61"/>
      <c r="BP9" s="61"/>
      <c r="BQ9" s="61"/>
      <c r="BR9" s="60"/>
      <c r="BS9" s="61"/>
      <c r="BT9" s="61"/>
      <c r="BU9" s="61"/>
      <c r="BV9" s="61"/>
      <c r="BW9" s="60"/>
      <c r="BX9" s="61"/>
      <c r="BY9" s="61"/>
      <c r="BZ9" s="61"/>
      <c r="CA9" s="61"/>
      <c r="CB9" s="61"/>
      <c r="CC9" s="60"/>
      <c r="CD9" s="61"/>
      <c r="CE9" s="61"/>
      <c r="CF9" s="60"/>
      <c r="CG9" s="61"/>
      <c r="CJ9" s="65"/>
      <c r="CK9" s="67"/>
      <c r="CL9" s="67"/>
      <c r="CM9" s="68"/>
    </row>
    <row r="10" spans="1:91" ht="21.75" customHeight="1">
      <c r="A10" s="57" t="s">
        <v>226</v>
      </c>
      <c r="B10" s="57">
        <v>61</v>
      </c>
      <c r="C10" s="52">
        <f ca="1" t="shared" si="0"/>
        <v>2</v>
      </c>
      <c r="D10" s="58" t="s">
        <v>375</v>
      </c>
      <c r="E10" s="57" t="s">
        <v>70</v>
      </c>
      <c r="F10" s="57">
        <v>68</v>
      </c>
      <c r="G10" s="290" t="s">
        <v>376</v>
      </c>
      <c r="H10" s="61"/>
      <c r="I10" s="60" t="s">
        <v>72</v>
      </c>
      <c r="J10" s="61"/>
      <c r="K10" s="61"/>
      <c r="L10" s="61"/>
      <c r="M10" s="60" t="s">
        <v>90</v>
      </c>
      <c r="N10" s="61"/>
      <c r="O10" s="61"/>
      <c r="P10" s="60" t="s">
        <v>72</v>
      </c>
      <c r="Q10" s="61"/>
      <c r="R10" s="60" t="s">
        <v>76</v>
      </c>
      <c r="S10" s="61"/>
      <c r="T10" s="61"/>
      <c r="U10" s="61"/>
      <c r="V10" s="61"/>
      <c r="W10" s="61"/>
      <c r="X10" s="60" t="s">
        <v>137</v>
      </c>
      <c r="Y10" s="61"/>
      <c r="Z10" s="61"/>
      <c r="AA10" s="61"/>
      <c r="AB10" s="291"/>
      <c r="AC10" s="63"/>
      <c r="AD10" s="62"/>
      <c r="AE10" s="63"/>
      <c r="AF10" s="63"/>
      <c r="AG10" s="63"/>
      <c r="AH10" s="63"/>
      <c r="AI10" s="63"/>
      <c r="BC10" s="65"/>
      <c r="BD10" s="67"/>
      <c r="BE10" s="67"/>
      <c r="BF10" s="67"/>
      <c r="BG10" s="68"/>
      <c r="BI10" s="52">
        <f ca="1" t="shared" si="1"/>
        <v>2</v>
      </c>
      <c r="BJ10" s="69" t="str">
        <f t="shared" si="2"/>
        <v>BRION Paul</v>
      </c>
      <c r="BK10" s="69" t="str">
        <f t="shared" si="2"/>
        <v>M</v>
      </c>
      <c r="BL10" s="69">
        <f t="shared" si="2"/>
        <v>68</v>
      </c>
      <c r="BM10" s="69" t="str">
        <f t="shared" si="2"/>
        <v>SPORTS LOISIRS CONDE JUDO</v>
      </c>
      <c r="BN10" s="61"/>
      <c r="BO10" s="60"/>
      <c r="BP10" s="61"/>
      <c r="BQ10" s="61"/>
      <c r="BR10" s="61"/>
      <c r="BS10" s="60"/>
      <c r="BT10" s="61"/>
      <c r="BU10" s="61"/>
      <c r="BV10" s="60"/>
      <c r="BW10" s="61"/>
      <c r="BX10" s="60"/>
      <c r="BY10" s="61"/>
      <c r="BZ10" s="61"/>
      <c r="CA10" s="61"/>
      <c r="CB10" s="61"/>
      <c r="CC10" s="61"/>
      <c r="CD10" s="60"/>
      <c r="CE10" s="61"/>
      <c r="CF10" s="61"/>
      <c r="CG10" s="61"/>
      <c r="CJ10" s="65"/>
      <c r="CK10" s="67"/>
      <c r="CL10" s="67"/>
      <c r="CM10" s="68"/>
    </row>
    <row r="11" spans="1:91" ht="21.75" customHeight="1">
      <c r="A11" s="57" t="s">
        <v>226</v>
      </c>
      <c r="B11" s="57">
        <v>61</v>
      </c>
      <c r="C11" s="52">
        <f ca="1" t="shared" si="0"/>
        <v>3</v>
      </c>
      <c r="D11" s="58" t="s">
        <v>377</v>
      </c>
      <c r="E11" s="57" t="s">
        <v>70</v>
      </c>
      <c r="F11" s="57">
        <v>73</v>
      </c>
      <c r="G11" s="290" t="s">
        <v>376</v>
      </c>
      <c r="H11" s="61"/>
      <c r="I11" s="60" t="s">
        <v>100</v>
      </c>
      <c r="J11" s="61"/>
      <c r="K11" s="61"/>
      <c r="L11" s="61"/>
      <c r="M11" s="61"/>
      <c r="N11" s="61"/>
      <c r="O11" s="60" t="s">
        <v>72</v>
      </c>
      <c r="P11" s="61"/>
      <c r="Q11" s="61"/>
      <c r="R11" s="61"/>
      <c r="S11" s="60" t="s">
        <v>137</v>
      </c>
      <c r="T11" s="61"/>
      <c r="U11" s="61"/>
      <c r="V11" s="60" t="s">
        <v>100</v>
      </c>
      <c r="W11" s="61"/>
      <c r="X11" s="61"/>
      <c r="Y11" s="60" t="s">
        <v>133</v>
      </c>
      <c r="Z11" s="61"/>
      <c r="AA11" s="61"/>
      <c r="AB11" s="292"/>
      <c r="AC11" s="62"/>
      <c r="AD11" s="63"/>
      <c r="AE11" s="62"/>
      <c r="AF11" s="63"/>
      <c r="AG11" s="63"/>
      <c r="AH11" s="63"/>
      <c r="AI11" s="63"/>
      <c r="BC11" s="65"/>
      <c r="BD11" s="67"/>
      <c r="BE11" s="67"/>
      <c r="BF11" s="67"/>
      <c r="BG11" s="68"/>
      <c r="BI11" s="52">
        <f ca="1" t="shared" si="1"/>
        <v>3</v>
      </c>
      <c r="BJ11" s="69" t="str">
        <f aca="true" t="shared" si="3" ref="BJ11:BM14">D12</f>
        <v>CLEMENCEAU Vincent</v>
      </c>
      <c r="BK11" s="69" t="str">
        <f t="shared" si="3"/>
        <v>M</v>
      </c>
      <c r="BL11" s="69">
        <f t="shared" si="3"/>
        <v>69</v>
      </c>
      <c r="BM11" s="69" t="str">
        <f t="shared" si="3"/>
        <v>DOJO DE LA MOINE</v>
      </c>
      <c r="BN11" s="61"/>
      <c r="BO11" s="60"/>
      <c r="BP11" s="61"/>
      <c r="BQ11" s="61"/>
      <c r="BR11" s="61"/>
      <c r="BS11" s="61"/>
      <c r="BT11" s="61"/>
      <c r="BU11" s="60"/>
      <c r="BV11" s="61"/>
      <c r="BW11" s="61"/>
      <c r="BX11" s="61"/>
      <c r="BY11" s="60"/>
      <c r="BZ11" s="61"/>
      <c r="CA11" s="61"/>
      <c r="CB11" s="60"/>
      <c r="CC11" s="61"/>
      <c r="CD11" s="61"/>
      <c r="CE11" s="60"/>
      <c r="CF11" s="61"/>
      <c r="CG11" s="61"/>
      <c r="CJ11" s="65"/>
      <c r="CK11" s="67"/>
      <c r="CL11" s="67"/>
      <c r="CM11" s="68"/>
    </row>
    <row r="12" spans="1:91" ht="21.75" customHeight="1">
      <c r="A12" s="57" t="s">
        <v>68</v>
      </c>
      <c r="B12" s="57">
        <v>49</v>
      </c>
      <c r="C12" s="52">
        <f ca="1" t="shared" si="0"/>
        <v>4</v>
      </c>
      <c r="D12" s="58" t="s">
        <v>378</v>
      </c>
      <c r="E12" s="57" t="s">
        <v>70</v>
      </c>
      <c r="F12" s="57">
        <v>69</v>
      </c>
      <c r="G12" s="290" t="s">
        <v>379</v>
      </c>
      <c r="H12" s="60" t="s">
        <v>97</v>
      </c>
      <c r="I12" s="61"/>
      <c r="J12" s="60" t="s">
        <v>72</v>
      </c>
      <c r="K12" s="61"/>
      <c r="L12" s="61"/>
      <c r="M12" s="61"/>
      <c r="N12" s="60" t="s">
        <v>353</v>
      </c>
      <c r="O12" s="61"/>
      <c r="P12" s="61"/>
      <c r="Q12" s="61"/>
      <c r="R12" s="60" t="s">
        <v>84</v>
      </c>
      <c r="S12" s="61"/>
      <c r="T12" s="61"/>
      <c r="U12" s="60" t="s">
        <v>72</v>
      </c>
      <c r="V12" s="61"/>
      <c r="W12" s="61"/>
      <c r="X12" s="61"/>
      <c r="Y12" s="61"/>
      <c r="Z12" s="61"/>
      <c r="AA12" s="61"/>
      <c r="AB12" s="292"/>
      <c r="AC12" s="63"/>
      <c r="AD12" s="63"/>
      <c r="AE12" s="62"/>
      <c r="AF12" s="62"/>
      <c r="AG12" s="63"/>
      <c r="AH12" s="63"/>
      <c r="AI12" s="63"/>
      <c r="BC12" s="65"/>
      <c r="BD12" s="67"/>
      <c r="BE12" s="67"/>
      <c r="BF12" s="67"/>
      <c r="BG12" s="68"/>
      <c r="BI12" s="52">
        <f ca="1" t="shared" si="1"/>
        <v>4</v>
      </c>
      <c r="BJ12" s="69" t="str">
        <f t="shared" si="3"/>
        <v>LAC Fabrice</v>
      </c>
      <c r="BK12" s="69" t="str">
        <f t="shared" si="3"/>
        <v>M</v>
      </c>
      <c r="BL12" s="69">
        <f t="shared" si="3"/>
        <v>72</v>
      </c>
      <c r="BM12" s="69" t="str">
        <f t="shared" si="3"/>
        <v>JUDO PAYS DE VILAINE</v>
      </c>
      <c r="BN12" s="60"/>
      <c r="BO12" s="61"/>
      <c r="BP12" s="60"/>
      <c r="BQ12" s="61"/>
      <c r="BR12" s="61"/>
      <c r="BS12" s="61"/>
      <c r="BT12" s="60"/>
      <c r="BU12" s="61"/>
      <c r="BV12" s="61"/>
      <c r="BW12" s="61"/>
      <c r="BX12" s="60"/>
      <c r="BY12" s="61"/>
      <c r="BZ12" s="61"/>
      <c r="CA12" s="60"/>
      <c r="CB12" s="61"/>
      <c r="CC12" s="61"/>
      <c r="CD12" s="61"/>
      <c r="CE12" s="61"/>
      <c r="CF12" s="61"/>
      <c r="CG12" s="61"/>
      <c r="CJ12" s="65"/>
      <c r="CK12" s="67"/>
      <c r="CL12" s="67"/>
      <c r="CM12" s="68"/>
    </row>
    <row r="13" spans="1:91" ht="21.75" customHeight="1">
      <c r="A13" s="57" t="s">
        <v>85</v>
      </c>
      <c r="B13" s="57">
        <v>35</v>
      </c>
      <c r="C13" s="52">
        <f ca="1" t="shared" si="0"/>
        <v>5</v>
      </c>
      <c r="D13" s="58" t="s">
        <v>380</v>
      </c>
      <c r="E13" s="57" t="s">
        <v>70</v>
      </c>
      <c r="F13" s="57">
        <v>72</v>
      </c>
      <c r="G13" s="290" t="s">
        <v>381</v>
      </c>
      <c r="H13" s="61"/>
      <c r="I13" s="61"/>
      <c r="J13" s="60" t="s">
        <v>100</v>
      </c>
      <c r="K13" s="61"/>
      <c r="L13" s="60" t="s">
        <v>76</v>
      </c>
      <c r="M13" s="61"/>
      <c r="N13" s="61"/>
      <c r="O13" s="60" t="s">
        <v>75</v>
      </c>
      <c r="P13" s="61"/>
      <c r="Q13" s="61"/>
      <c r="R13" s="61"/>
      <c r="S13" s="61"/>
      <c r="T13" s="60" t="s">
        <v>88</v>
      </c>
      <c r="U13" s="61"/>
      <c r="V13" s="61"/>
      <c r="W13" s="61"/>
      <c r="X13" s="60" t="s">
        <v>88</v>
      </c>
      <c r="Y13" s="61"/>
      <c r="Z13" s="61"/>
      <c r="AA13" s="61"/>
      <c r="AB13" s="292"/>
      <c r="AC13" s="63"/>
      <c r="AD13" s="63"/>
      <c r="AE13" s="63"/>
      <c r="AF13" s="63"/>
      <c r="AG13" s="62"/>
      <c r="AH13" s="62"/>
      <c r="AI13" s="63"/>
      <c r="BC13" s="197"/>
      <c r="BD13" s="67"/>
      <c r="BE13" s="67"/>
      <c r="BF13" s="67"/>
      <c r="BG13" s="68"/>
      <c r="BI13" s="52">
        <f ca="1" t="shared" si="1"/>
        <v>5</v>
      </c>
      <c r="BJ13" s="69" t="str">
        <f t="shared" si="3"/>
        <v>VERON Stephane</v>
      </c>
      <c r="BK13" s="69" t="str">
        <f t="shared" si="3"/>
        <v>M</v>
      </c>
      <c r="BL13" s="69">
        <f t="shared" si="3"/>
        <v>72</v>
      </c>
      <c r="BM13" s="69" t="str">
        <f t="shared" si="3"/>
        <v>J C MONTREUIL JUIGNE</v>
      </c>
      <c r="BN13" s="61"/>
      <c r="BO13" s="61"/>
      <c r="BP13" s="60"/>
      <c r="BQ13" s="61"/>
      <c r="BR13" s="60"/>
      <c r="BS13" s="61"/>
      <c r="BT13" s="61"/>
      <c r="BU13" s="60"/>
      <c r="BV13" s="61"/>
      <c r="BW13" s="61"/>
      <c r="BX13" s="61"/>
      <c r="BY13" s="61"/>
      <c r="BZ13" s="60"/>
      <c r="CA13" s="61"/>
      <c r="CB13" s="61"/>
      <c r="CC13" s="61"/>
      <c r="CD13" s="60"/>
      <c r="CE13" s="61"/>
      <c r="CF13" s="61"/>
      <c r="CG13" s="61"/>
      <c r="CJ13" s="197"/>
      <c r="CK13" s="67"/>
      <c r="CL13" s="67"/>
      <c r="CM13" s="68"/>
    </row>
    <row r="14" spans="1:91" ht="21.75" customHeight="1">
      <c r="A14" s="57" t="s">
        <v>68</v>
      </c>
      <c r="B14" s="57">
        <v>49</v>
      </c>
      <c r="C14" s="52">
        <f ca="1" t="shared" si="0"/>
        <v>6</v>
      </c>
      <c r="D14" s="58" t="s">
        <v>382</v>
      </c>
      <c r="E14" s="57" t="s">
        <v>70</v>
      </c>
      <c r="F14" s="57">
        <v>72</v>
      </c>
      <c r="G14" s="290" t="s">
        <v>289</v>
      </c>
      <c r="H14" s="61"/>
      <c r="I14" s="61"/>
      <c r="J14" s="61"/>
      <c r="K14" s="60" t="s">
        <v>90</v>
      </c>
      <c r="L14" s="61"/>
      <c r="M14" s="60" t="s">
        <v>72</v>
      </c>
      <c r="N14" s="61"/>
      <c r="O14" s="61"/>
      <c r="P14" s="61"/>
      <c r="Q14" s="60" t="s">
        <v>81</v>
      </c>
      <c r="R14" s="61"/>
      <c r="S14" s="61"/>
      <c r="T14" s="61"/>
      <c r="U14" s="61"/>
      <c r="V14" s="61"/>
      <c r="W14" s="61"/>
      <c r="X14" s="61"/>
      <c r="Y14" s="60" t="s">
        <v>74</v>
      </c>
      <c r="Z14" s="61"/>
      <c r="AA14" s="60" t="s">
        <v>74</v>
      </c>
      <c r="AB14" s="292"/>
      <c r="AC14" s="63"/>
      <c r="AD14" s="63"/>
      <c r="AE14" s="63"/>
      <c r="AF14" s="62"/>
      <c r="AG14" s="62"/>
      <c r="AH14" s="63"/>
      <c r="AI14" s="63"/>
      <c r="BC14" s="65"/>
      <c r="BD14" s="67"/>
      <c r="BE14" s="67"/>
      <c r="BF14" s="67"/>
      <c r="BG14" s="68"/>
      <c r="BI14" s="52">
        <f ca="1" t="shared" si="1"/>
        <v>6</v>
      </c>
      <c r="BJ14" s="69" t="str">
        <f t="shared" si="3"/>
        <v>GAULIER Philippe</v>
      </c>
      <c r="BK14" s="69" t="str">
        <f t="shared" si="3"/>
        <v>M</v>
      </c>
      <c r="BL14" s="69">
        <f t="shared" si="3"/>
        <v>73</v>
      </c>
      <c r="BM14" s="69" t="str">
        <f t="shared" si="3"/>
        <v>JUDO PLAISIR 56</v>
      </c>
      <c r="BN14" s="61"/>
      <c r="BO14" s="61"/>
      <c r="BP14" s="61"/>
      <c r="BQ14" s="60"/>
      <c r="BR14" s="61"/>
      <c r="BS14" s="60"/>
      <c r="BT14" s="61"/>
      <c r="BU14" s="61"/>
      <c r="BV14" s="61"/>
      <c r="BW14" s="60"/>
      <c r="BX14" s="61"/>
      <c r="BY14" s="61"/>
      <c r="BZ14" s="61"/>
      <c r="CA14" s="61"/>
      <c r="CB14" s="61"/>
      <c r="CC14" s="61"/>
      <c r="CD14" s="61"/>
      <c r="CE14" s="60"/>
      <c r="CF14" s="61"/>
      <c r="CG14" s="60"/>
      <c r="CJ14" s="65"/>
      <c r="CK14" s="67"/>
      <c r="CL14" s="67"/>
      <c r="CM14" s="68"/>
    </row>
    <row r="15" spans="1:91" s="198" customFormat="1" ht="21.75" customHeight="1">
      <c r="A15" s="57" t="s">
        <v>85</v>
      </c>
      <c r="B15" s="57">
        <v>56</v>
      </c>
      <c r="C15" s="52">
        <f ca="1" t="shared" si="0"/>
        <v>7</v>
      </c>
      <c r="D15" s="58" t="s">
        <v>383</v>
      </c>
      <c r="E15" s="57" t="s">
        <v>70</v>
      </c>
      <c r="F15" s="57">
        <v>73</v>
      </c>
      <c r="G15" s="290" t="s">
        <v>384</v>
      </c>
      <c r="H15" s="61"/>
      <c r="I15" s="61"/>
      <c r="J15" s="61"/>
      <c r="K15" s="61"/>
      <c r="L15" s="61"/>
      <c r="M15" s="61"/>
      <c r="N15" s="61"/>
      <c r="O15" s="61"/>
      <c r="P15" s="60" t="s">
        <v>88</v>
      </c>
      <c r="Q15" s="61"/>
      <c r="R15" s="61"/>
      <c r="S15" s="60" t="s">
        <v>75</v>
      </c>
      <c r="T15" s="61"/>
      <c r="U15" s="60" t="s">
        <v>90</v>
      </c>
      <c r="V15" s="61"/>
      <c r="W15" s="60" t="s">
        <v>88</v>
      </c>
      <c r="X15" s="61"/>
      <c r="Y15" s="61"/>
      <c r="Z15" s="61"/>
      <c r="AA15" s="60" t="s">
        <v>88</v>
      </c>
      <c r="AB15" s="293"/>
      <c r="AC15" s="294"/>
      <c r="AD15" s="294"/>
      <c r="AE15" s="294"/>
      <c r="AF15" s="294"/>
      <c r="AG15" s="294"/>
      <c r="AH15" s="295"/>
      <c r="AI15" s="295"/>
      <c r="BC15" s="65"/>
      <c r="BD15" s="199"/>
      <c r="BE15" s="67"/>
      <c r="BF15" s="200"/>
      <c r="BG15" s="201"/>
      <c r="BI15" s="52">
        <f ca="1" t="shared" si="1"/>
        <v>7</v>
      </c>
      <c r="BJ15" s="69" t="str">
        <f>D11</f>
        <v>SAUNIER Vincent</v>
      </c>
      <c r="BK15" s="69" t="str">
        <f>E11</f>
        <v>M</v>
      </c>
      <c r="BL15" s="69">
        <f>F11</f>
        <v>73</v>
      </c>
      <c r="BM15" s="69" t="str">
        <f>G11</f>
        <v>SPORTS LOISIRS CONDE JUDO</v>
      </c>
      <c r="BN15" s="61"/>
      <c r="BO15" s="61"/>
      <c r="BP15" s="61"/>
      <c r="BQ15" s="61"/>
      <c r="BR15" s="61"/>
      <c r="BS15" s="61"/>
      <c r="BT15" s="61"/>
      <c r="BU15" s="61"/>
      <c r="BV15" s="60"/>
      <c r="BW15" s="61"/>
      <c r="BX15" s="61"/>
      <c r="BY15" s="60"/>
      <c r="BZ15" s="61"/>
      <c r="CA15" s="60"/>
      <c r="CB15" s="61"/>
      <c r="CC15" s="60"/>
      <c r="CD15" s="61"/>
      <c r="CE15" s="61"/>
      <c r="CF15" s="61"/>
      <c r="CG15" s="60"/>
      <c r="CJ15" s="65"/>
      <c r="CK15" s="199"/>
      <c r="CL15" s="67"/>
      <c r="CM15" s="201"/>
    </row>
    <row r="16" spans="1:91" ht="21.75" customHeight="1" thickBot="1">
      <c r="A16" s="57" t="s">
        <v>85</v>
      </c>
      <c r="B16" s="57">
        <v>56</v>
      </c>
      <c r="C16" s="52">
        <f ca="1" t="shared" si="0"/>
        <v>8</v>
      </c>
      <c r="D16" s="58" t="s">
        <v>385</v>
      </c>
      <c r="E16" s="57" t="s">
        <v>70</v>
      </c>
      <c r="F16" s="57">
        <v>74</v>
      </c>
      <c r="G16" s="290" t="s">
        <v>386</v>
      </c>
      <c r="H16" s="61"/>
      <c r="I16" s="61"/>
      <c r="J16" s="61"/>
      <c r="K16" s="60" t="s">
        <v>72</v>
      </c>
      <c r="L16" s="61"/>
      <c r="M16" s="61"/>
      <c r="N16" s="60" t="s">
        <v>74</v>
      </c>
      <c r="O16" s="61"/>
      <c r="P16" s="61"/>
      <c r="Q16" s="61"/>
      <c r="R16" s="61"/>
      <c r="S16" s="61"/>
      <c r="T16" s="60" t="s">
        <v>72</v>
      </c>
      <c r="U16" s="61"/>
      <c r="V16" s="60" t="s">
        <v>72</v>
      </c>
      <c r="W16" s="61"/>
      <c r="X16" s="61"/>
      <c r="Y16" s="61"/>
      <c r="Z16" s="60" t="s">
        <v>387</v>
      </c>
      <c r="AA16" s="61"/>
      <c r="AB16" s="292"/>
      <c r="AC16" s="63"/>
      <c r="AD16" s="62"/>
      <c r="AE16" s="63"/>
      <c r="AF16" s="63"/>
      <c r="AG16" s="63"/>
      <c r="AH16" s="63"/>
      <c r="AI16" s="62"/>
      <c r="BC16" s="70"/>
      <c r="BD16" s="203"/>
      <c r="BE16" s="71"/>
      <c r="BF16" s="71"/>
      <c r="BG16" s="72"/>
      <c r="BI16" s="52">
        <f ca="1" t="shared" si="1"/>
        <v>8</v>
      </c>
      <c r="BJ16" s="69" t="str">
        <f>D16</f>
        <v>BOGARD Patrice</v>
      </c>
      <c r="BK16" s="69" t="str">
        <f>E16</f>
        <v>M</v>
      </c>
      <c r="BL16" s="69">
        <f>F16</f>
        <v>74</v>
      </c>
      <c r="BM16" s="69" t="str">
        <f>G16</f>
        <v>AMICALE JUDO MORBIHAN</v>
      </c>
      <c r="BN16" s="61"/>
      <c r="BO16" s="61"/>
      <c r="BP16" s="61"/>
      <c r="BQ16" s="60"/>
      <c r="BR16" s="61"/>
      <c r="BS16" s="61"/>
      <c r="BT16" s="60"/>
      <c r="BU16" s="61"/>
      <c r="BV16" s="61"/>
      <c r="BW16" s="61"/>
      <c r="BX16" s="61"/>
      <c r="BY16" s="61"/>
      <c r="BZ16" s="60"/>
      <c r="CA16" s="61"/>
      <c r="CB16" s="60"/>
      <c r="CC16" s="61"/>
      <c r="CD16" s="61"/>
      <c r="CE16" s="61"/>
      <c r="CF16" s="60"/>
      <c r="CG16" s="61"/>
      <c r="CJ16" s="70"/>
      <c r="CK16" s="203"/>
      <c r="CL16" s="71"/>
      <c r="CM16" s="72"/>
    </row>
    <row r="17" spans="4:88" ht="18.75" customHeight="1" thickBot="1">
      <c r="D17" s="74"/>
      <c r="E17" s="74"/>
      <c r="F17" s="74"/>
      <c r="G17" s="74"/>
      <c r="H17" s="64"/>
      <c r="I17" s="64"/>
      <c r="J17" s="64"/>
      <c r="K17" s="64"/>
      <c r="L17" s="64"/>
      <c r="M17" s="75" t="s">
        <v>103</v>
      </c>
      <c r="N17" s="75"/>
      <c r="O17" s="296"/>
      <c r="P17" s="296"/>
      <c r="Q17" s="64"/>
      <c r="R17" s="64"/>
      <c r="S17" s="64"/>
      <c r="T17" s="64"/>
      <c r="BC17" s="212"/>
      <c r="BI17" s="73"/>
      <c r="BJ17" s="74"/>
      <c r="BK17" s="74"/>
      <c r="BL17" s="74"/>
      <c r="BM17" s="74"/>
      <c r="BN17" s="64"/>
      <c r="BO17" s="64"/>
      <c r="BP17" s="64"/>
      <c r="BQ17" s="64"/>
      <c r="BR17" s="64"/>
      <c r="BS17" s="75" t="s">
        <v>103</v>
      </c>
      <c r="BT17" s="75"/>
      <c r="BU17" s="75" t="s">
        <v>104</v>
      </c>
      <c r="BV17" s="75"/>
      <c r="BW17" s="75"/>
      <c r="BX17" s="75"/>
      <c r="BY17" s="64"/>
      <c r="BZ17" s="64"/>
      <c r="CJ17" s="212"/>
    </row>
    <row r="18" spans="1:89" ht="22.5" customHeight="1" thickBot="1">
      <c r="A18" s="40" t="s">
        <v>14</v>
      </c>
      <c r="B18" s="40" t="s">
        <v>15</v>
      </c>
      <c r="C18" s="41" t="s">
        <v>16</v>
      </c>
      <c r="D18" s="79" t="s">
        <v>17</v>
      </c>
      <c r="E18" s="79" t="s">
        <v>18</v>
      </c>
      <c r="F18" s="272" t="s">
        <v>105</v>
      </c>
      <c r="G18" s="186" t="s">
        <v>20</v>
      </c>
      <c r="H18" s="81" t="s">
        <v>106</v>
      </c>
      <c r="I18" s="82" t="s">
        <v>107</v>
      </c>
      <c r="J18" s="82" t="s">
        <v>108</v>
      </c>
      <c r="K18" s="82" t="s">
        <v>109</v>
      </c>
      <c r="L18" s="83" t="s">
        <v>110</v>
      </c>
      <c r="M18" s="81" t="s">
        <v>111</v>
      </c>
      <c r="N18" s="204" t="s">
        <v>112</v>
      </c>
      <c r="O18" s="205" t="s">
        <v>115</v>
      </c>
      <c r="P18" s="206"/>
      <c r="Q18" s="207" t="s">
        <v>116</v>
      </c>
      <c r="R18" s="208" t="s">
        <v>117</v>
      </c>
      <c r="S18" s="91"/>
      <c r="T18" s="64"/>
      <c r="U18" s="297" t="s">
        <v>118</v>
      </c>
      <c r="V18" s="298"/>
      <c r="W18" s="298"/>
      <c r="X18" s="299"/>
      <c r="Y18" s="300"/>
      <c r="Z18" s="300"/>
      <c r="AA18" s="300"/>
      <c r="BC18" s="81" t="s">
        <v>119</v>
      </c>
      <c r="BD18" s="82" t="s">
        <v>120</v>
      </c>
      <c r="BE18" s="82" t="s">
        <v>121</v>
      </c>
      <c r="BF18" s="82" t="s">
        <v>122</v>
      </c>
      <c r="BG18" s="83" t="s">
        <v>123</v>
      </c>
      <c r="BI18" s="41" t="s">
        <v>16</v>
      </c>
      <c r="BJ18" s="79" t="s">
        <v>17</v>
      </c>
      <c r="BK18" s="79" t="s">
        <v>18</v>
      </c>
      <c r="BL18" s="272" t="s">
        <v>105</v>
      </c>
      <c r="BM18" s="186" t="s">
        <v>20</v>
      </c>
      <c r="BN18" s="81" t="s">
        <v>106</v>
      </c>
      <c r="BO18" s="82" t="s">
        <v>107</v>
      </c>
      <c r="BP18" s="82" t="s">
        <v>108</v>
      </c>
      <c r="BQ18" s="82" t="s">
        <v>109</v>
      </c>
      <c r="BR18" s="83" t="s">
        <v>110</v>
      </c>
      <c r="BS18" s="81" t="s">
        <v>111</v>
      </c>
      <c r="BT18" s="204" t="s">
        <v>112</v>
      </c>
      <c r="BU18" s="81" t="s">
        <v>119</v>
      </c>
      <c r="BV18" s="82" t="s">
        <v>120</v>
      </c>
      <c r="BW18" s="82" t="s">
        <v>121</v>
      </c>
      <c r="BX18" s="83" t="s">
        <v>122</v>
      </c>
      <c r="BY18" s="205" t="s">
        <v>115</v>
      </c>
      <c r="BZ18" s="206"/>
      <c r="CA18" s="207" t="s">
        <v>116</v>
      </c>
      <c r="CB18" s="208" t="s">
        <v>117</v>
      </c>
      <c r="CC18" s="91"/>
      <c r="CD18" s="64"/>
      <c r="CE18" s="297" t="s">
        <v>118</v>
      </c>
      <c r="CF18" s="298"/>
      <c r="CG18" s="298"/>
      <c r="CH18" s="299"/>
      <c r="CI18" s="301"/>
      <c r="CJ18" s="37"/>
      <c r="CK18" s="39"/>
    </row>
    <row r="19" spans="1:89" ht="21.75" customHeight="1">
      <c r="A19" s="57" t="str">
        <f aca="true" ca="1" t="shared" si="4" ref="A19:B26">OFFSET(A19,-10,0)</f>
        <v>PDL</v>
      </c>
      <c r="B19" s="57">
        <f ca="1" t="shared" si="4"/>
        <v>53</v>
      </c>
      <c r="C19" s="40">
        <v>1</v>
      </c>
      <c r="D19" s="100" t="str">
        <f aca="true" ca="1" t="shared" si="5" ref="D19:E26">OFFSET(D19,-10,0)</f>
        <v>BARBE Pascal</v>
      </c>
      <c r="E19" s="57" t="str">
        <f ca="1" t="shared" si="5"/>
        <v>M</v>
      </c>
      <c r="F19" s="57">
        <v>40</v>
      </c>
      <c r="G19" s="57" t="str">
        <f aca="true" ca="1" t="shared" si="6" ref="G19:G26">OFFSET(G19,-10,0)</f>
        <v>U S VILLAINES JUHEL</v>
      </c>
      <c r="H19" s="120">
        <v>0</v>
      </c>
      <c r="I19" s="121">
        <v>0</v>
      </c>
      <c r="J19" s="121">
        <v>0</v>
      </c>
      <c r="K19" s="121">
        <v>0</v>
      </c>
      <c r="L19" s="122">
        <v>10</v>
      </c>
      <c r="M19" s="102"/>
      <c r="N19" s="107"/>
      <c r="O19" s="229">
        <f aca="true" t="shared" si="7" ref="O19:O26">SUM(H19:N19,BC19:BG19)</f>
        <v>10</v>
      </c>
      <c r="P19" s="109"/>
      <c r="Q19" s="302"/>
      <c r="R19" s="90">
        <f aca="true" ca="1" t="shared" si="8" ref="R19:R26">SUM(OFFSET(R19,0,-12),OFFSET(R19,0,-3))</f>
        <v>50</v>
      </c>
      <c r="S19" s="91"/>
      <c r="T19" s="64"/>
      <c r="U19" s="303" t="s">
        <v>46</v>
      </c>
      <c r="V19" s="220" t="s">
        <v>21</v>
      </c>
      <c r="W19" s="220" t="s">
        <v>38</v>
      </c>
      <c r="X19" s="222" t="s">
        <v>58</v>
      </c>
      <c r="Y19" s="96"/>
      <c r="Z19" s="161"/>
      <c r="AA19" s="223"/>
      <c r="BC19" s="120"/>
      <c r="BD19" s="121"/>
      <c r="BE19" s="121"/>
      <c r="BF19" s="121"/>
      <c r="BG19" s="122"/>
      <c r="BI19" s="40">
        <v>1</v>
      </c>
      <c r="BJ19" s="57" t="str">
        <f aca="true" t="shared" si="9" ref="BJ19:BM20">D19</f>
        <v>BARBE Pascal</v>
      </c>
      <c r="BK19" s="57" t="str">
        <f t="shared" si="9"/>
        <v>M</v>
      </c>
      <c r="BL19" s="57">
        <f t="shared" si="9"/>
        <v>40</v>
      </c>
      <c r="BM19" s="57" t="str">
        <f t="shared" si="9"/>
        <v>U S VILLAINES JUHEL</v>
      </c>
      <c r="BN19" s="120"/>
      <c r="BO19" s="121"/>
      <c r="BP19" s="121"/>
      <c r="BQ19" s="121"/>
      <c r="BR19" s="122"/>
      <c r="BS19" s="102"/>
      <c r="BT19" s="107"/>
      <c r="BU19" s="102"/>
      <c r="BV19" s="103"/>
      <c r="BW19" s="103"/>
      <c r="BX19" s="104"/>
      <c r="BY19" s="229">
        <f aca="true" t="shared" si="10" ref="BY19:BY26">SUM(BN19:BT19,DF19:DJ19)</f>
        <v>0</v>
      </c>
      <c r="BZ19" s="109"/>
      <c r="CA19" s="302"/>
      <c r="CB19" s="90">
        <f aca="true" ca="1" t="shared" si="11" ref="CB19:CB26">SUM(OFFSET(CB19,0,-12),OFFSET(CB19,0,-3))</f>
        <v>0</v>
      </c>
      <c r="CC19" s="91"/>
      <c r="CD19" s="64"/>
      <c r="CE19" s="188" t="s">
        <v>46</v>
      </c>
      <c r="CF19" s="189" t="s">
        <v>21</v>
      </c>
      <c r="CG19" s="189" t="s">
        <v>38</v>
      </c>
      <c r="CH19" s="190" t="s">
        <v>58</v>
      </c>
      <c r="CI19" s="96"/>
      <c r="CJ19" s="102"/>
      <c r="CK19" s="104"/>
    </row>
    <row r="20" spans="1:89" ht="21.75" customHeight="1" thickBot="1">
      <c r="A20" s="57" t="str">
        <f ca="1" t="shared" si="4"/>
        <v>NOR</v>
      </c>
      <c r="B20" s="57">
        <f ca="1" t="shared" si="4"/>
        <v>61</v>
      </c>
      <c r="C20" s="40">
        <v>2</v>
      </c>
      <c r="D20" s="100" t="str">
        <f ca="1" t="shared" si="5"/>
        <v>BRION Paul</v>
      </c>
      <c r="E20" s="57" t="str">
        <f ca="1" t="shared" si="5"/>
        <v>M</v>
      </c>
      <c r="F20" s="57">
        <v>20</v>
      </c>
      <c r="G20" s="57" t="str">
        <f ca="1" t="shared" si="6"/>
        <v>SPORTS LOISIRS CONDE JUDO</v>
      </c>
      <c r="H20" s="120">
        <v>0</v>
      </c>
      <c r="I20" s="121">
        <v>10</v>
      </c>
      <c r="J20" s="121">
        <v>0</v>
      </c>
      <c r="K20" s="121">
        <v>10</v>
      </c>
      <c r="L20" s="122">
        <v>0</v>
      </c>
      <c r="M20" s="120"/>
      <c r="N20" s="125"/>
      <c r="O20" s="304">
        <f t="shared" si="7"/>
        <v>20</v>
      </c>
      <c r="P20" s="127"/>
      <c r="Q20" s="302"/>
      <c r="R20" s="90">
        <f ca="1" t="shared" si="8"/>
        <v>40</v>
      </c>
      <c r="S20" s="91"/>
      <c r="T20" s="64"/>
      <c r="U20" s="135" t="s">
        <v>52</v>
      </c>
      <c r="V20" s="136" t="s">
        <v>54</v>
      </c>
      <c r="W20" s="136" t="s">
        <v>55</v>
      </c>
      <c r="X20" s="137" t="s">
        <v>64</v>
      </c>
      <c r="Y20" s="96"/>
      <c r="Z20" s="223"/>
      <c r="AA20" s="223"/>
      <c r="BC20" s="120"/>
      <c r="BD20" s="121"/>
      <c r="BE20" s="121"/>
      <c r="BF20" s="121"/>
      <c r="BG20" s="122"/>
      <c r="BI20" s="40">
        <v>2</v>
      </c>
      <c r="BJ20" s="57" t="str">
        <f t="shared" si="9"/>
        <v>BRION Paul</v>
      </c>
      <c r="BK20" s="57" t="str">
        <f t="shared" si="9"/>
        <v>M</v>
      </c>
      <c r="BL20" s="57">
        <f t="shared" si="9"/>
        <v>20</v>
      </c>
      <c r="BM20" s="57" t="str">
        <f t="shared" si="9"/>
        <v>SPORTS LOISIRS CONDE JUDO</v>
      </c>
      <c r="BN20" s="120"/>
      <c r="BO20" s="121"/>
      <c r="BP20" s="121"/>
      <c r="BQ20" s="121"/>
      <c r="BR20" s="122"/>
      <c r="BS20" s="120"/>
      <c r="BT20" s="125"/>
      <c r="BU20" s="120"/>
      <c r="BV20" s="121"/>
      <c r="BW20" s="121"/>
      <c r="BX20" s="122"/>
      <c r="BY20" s="304">
        <f t="shared" si="10"/>
        <v>0</v>
      </c>
      <c r="BZ20" s="127"/>
      <c r="CA20" s="302"/>
      <c r="CB20" s="90">
        <f ca="1" t="shared" si="11"/>
        <v>0</v>
      </c>
      <c r="CC20" s="91"/>
      <c r="CD20" s="64"/>
      <c r="CE20" s="305" t="s">
        <v>52</v>
      </c>
      <c r="CF20" s="306" t="s">
        <v>54</v>
      </c>
      <c r="CG20" s="306" t="s">
        <v>55</v>
      </c>
      <c r="CH20" s="307" t="s">
        <v>64</v>
      </c>
      <c r="CI20" s="96"/>
      <c r="CJ20" s="120"/>
      <c r="CK20" s="122"/>
    </row>
    <row r="21" spans="1:89" ht="21.75" customHeight="1">
      <c r="A21" s="57" t="str">
        <f ca="1" t="shared" si="4"/>
        <v>NOR</v>
      </c>
      <c r="B21" s="57">
        <f ca="1" t="shared" si="4"/>
        <v>61</v>
      </c>
      <c r="C21" s="40">
        <v>3</v>
      </c>
      <c r="D21" s="100" t="str">
        <f ca="1" t="shared" si="5"/>
        <v>SAUNIER Vincent</v>
      </c>
      <c r="E21" s="57" t="str">
        <f ca="1" t="shared" si="5"/>
        <v>M</v>
      </c>
      <c r="F21" s="57">
        <v>0</v>
      </c>
      <c r="G21" s="57" t="str">
        <f ca="1" t="shared" si="6"/>
        <v>SPORTS LOISIRS CONDE JUDO</v>
      </c>
      <c r="H21" s="120">
        <v>10</v>
      </c>
      <c r="I21" s="121">
        <v>0</v>
      </c>
      <c r="J21" s="121">
        <v>0</v>
      </c>
      <c r="K21" s="121">
        <v>10</v>
      </c>
      <c r="L21" s="122">
        <v>10</v>
      </c>
      <c r="M21" s="120"/>
      <c r="N21" s="125"/>
      <c r="O21" s="304">
        <f t="shared" si="7"/>
        <v>30</v>
      </c>
      <c r="P21" s="127"/>
      <c r="Q21" s="302"/>
      <c r="R21" s="90">
        <f ca="1" t="shared" si="8"/>
        <v>30</v>
      </c>
      <c r="S21" s="91"/>
      <c r="T21" s="64"/>
      <c r="U21" s="96"/>
      <c r="V21" s="96"/>
      <c r="W21" s="308"/>
      <c r="X21" s="96"/>
      <c r="Y21" s="308"/>
      <c r="Z21" s="308"/>
      <c r="AA21" s="223"/>
      <c r="BC21" s="120"/>
      <c r="BD21" s="121"/>
      <c r="BE21" s="121"/>
      <c r="BF21" s="121"/>
      <c r="BG21" s="122"/>
      <c r="BI21" s="40">
        <v>3</v>
      </c>
      <c r="BJ21" s="57" t="str">
        <f aca="true" t="shared" si="12" ref="BJ21:BK26">D21</f>
        <v>SAUNIER Vincent</v>
      </c>
      <c r="BK21" s="57" t="str">
        <f t="shared" si="12"/>
        <v>M</v>
      </c>
      <c r="BL21" s="57">
        <f>F22</f>
        <v>60</v>
      </c>
      <c r="BM21" s="57" t="str">
        <f aca="true" t="shared" si="13" ref="BM21:BM26">G21</f>
        <v>SPORTS LOISIRS CONDE JUDO</v>
      </c>
      <c r="BN21" s="120"/>
      <c r="BO21" s="121"/>
      <c r="BP21" s="121"/>
      <c r="BQ21" s="121"/>
      <c r="BR21" s="122"/>
      <c r="BS21" s="120"/>
      <c r="BT21" s="125"/>
      <c r="BU21" s="120"/>
      <c r="BV21" s="121"/>
      <c r="BW21" s="121"/>
      <c r="BX21" s="122"/>
      <c r="BY21" s="304">
        <f t="shared" si="10"/>
        <v>0</v>
      </c>
      <c r="BZ21" s="127"/>
      <c r="CA21" s="302"/>
      <c r="CB21" s="90">
        <f ca="1" t="shared" si="11"/>
        <v>0</v>
      </c>
      <c r="CC21" s="91"/>
      <c r="CD21" s="64"/>
      <c r="CE21" s="141"/>
      <c r="CF21" s="96"/>
      <c r="CG21" s="308"/>
      <c r="CH21" s="96"/>
      <c r="CI21" s="308"/>
      <c r="CJ21" s="120"/>
      <c r="CK21" s="122"/>
    </row>
    <row r="22" spans="1:89" ht="21.75" customHeight="1">
      <c r="A22" s="57" t="str">
        <f ca="1" t="shared" si="4"/>
        <v>PDL</v>
      </c>
      <c r="B22" s="57">
        <f ca="1" t="shared" si="4"/>
        <v>49</v>
      </c>
      <c r="C22" s="40">
        <v>4</v>
      </c>
      <c r="D22" s="100" t="str">
        <f ca="1" t="shared" si="5"/>
        <v>CLEMENCEAU Vincent</v>
      </c>
      <c r="E22" s="57" t="str">
        <f ca="1" t="shared" si="5"/>
        <v>M</v>
      </c>
      <c r="F22" s="57">
        <v>60</v>
      </c>
      <c r="G22" s="57" t="str">
        <f ca="1" t="shared" si="6"/>
        <v>DOJO DE LA MOINE</v>
      </c>
      <c r="H22" s="120">
        <v>10</v>
      </c>
      <c r="I22" s="121">
        <v>0</v>
      </c>
      <c r="J22" s="121">
        <v>10</v>
      </c>
      <c r="K22" s="121">
        <v>0</v>
      </c>
      <c r="L22" s="122">
        <v>0</v>
      </c>
      <c r="M22" s="120"/>
      <c r="N22" s="125"/>
      <c r="O22" s="304">
        <f t="shared" si="7"/>
        <v>20</v>
      </c>
      <c r="P22" s="127"/>
      <c r="Q22" s="302"/>
      <c r="R22" s="90">
        <f ca="1" t="shared" si="8"/>
        <v>80</v>
      </c>
      <c r="S22" s="91"/>
      <c r="T22" s="64"/>
      <c r="U22" s="96"/>
      <c r="V22" s="96"/>
      <c r="W22" s="308"/>
      <c r="X22" s="96"/>
      <c r="Y22" s="308"/>
      <c r="Z22" s="308"/>
      <c r="AA22" s="223"/>
      <c r="BC22" s="120"/>
      <c r="BD22" s="121"/>
      <c r="BE22" s="121"/>
      <c r="BF22" s="121"/>
      <c r="BG22" s="122"/>
      <c r="BI22" s="40">
        <v>4</v>
      </c>
      <c r="BJ22" s="57" t="str">
        <f t="shared" si="12"/>
        <v>CLEMENCEAU Vincent</v>
      </c>
      <c r="BK22" s="57" t="str">
        <f t="shared" si="12"/>
        <v>M</v>
      </c>
      <c r="BL22" s="57">
        <f>F23</f>
        <v>40</v>
      </c>
      <c r="BM22" s="57" t="str">
        <f t="shared" si="13"/>
        <v>DOJO DE LA MOINE</v>
      </c>
      <c r="BN22" s="120"/>
      <c r="BO22" s="121"/>
      <c r="BP22" s="121"/>
      <c r="BQ22" s="121"/>
      <c r="BR22" s="122"/>
      <c r="BS22" s="120"/>
      <c r="BT22" s="125"/>
      <c r="BU22" s="120"/>
      <c r="BV22" s="121"/>
      <c r="BW22" s="121"/>
      <c r="BX22" s="122"/>
      <c r="BY22" s="304">
        <f t="shared" si="10"/>
        <v>0</v>
      </c>
      <c r="BZ22" s="127"/>
      <c r="CA22" s="302"/>
      <c r="CB22" s="90">
        <f ca="1" t="shared" si="11"/>
        <v>0</v>
      </c>
      <c r="CC22" s="91"/>
      <c r="CD22" s="64"/>
      <c r="CE22" s="141"/>
      <c r="CF22" s="96"/>
      <c r="CG22" s="308"/>
      <c r="CH22" s="96"/>
      <c r="CI22" s="308"/>
      <c r="CJ22" s="120"/>
      <c r="CK22" s="122"/>
    </row>
    <row r="23" spans="1:89" ht="21.75" customHeight="1">
      <c r="A23" s="57" t="str">
        <f ca="1" t="shared" si="4"/>
        <v>BRE</v>
      </c>
      <c r="B23" s="57">
        <f ca="1" t="shared" si="4"/>
        <v>35</v>
      </c>
      <c r="C23" s="40">
        <v>5</v>
      </c>
      <c r="D23" s="100" t="str">
        <f ca="1" t="shared" si="5"/>
        <v>LAC Fabrice</v>
      </c>
      <c r="E23" s="57" t="str">
        <f ca="1" t="shared" si="5"/>
        <v>M</v>
      </c>
      <c r="F23" s="57">
        <v>40</v>
      </c>
      <c r="G23" s="57" t="str">
        <f ca="1" t="shared" si="6"/>
        <v>JUDO PAYS DE VILAINE</v>
      </c>
      <c r="H23" s="120">
        <v>10</v>
      </c>
      <c r="I23" s="121">
        <v>10</v>
      </c>
      <c r="J23" s="121">
        <v>0</v>
      </c>
      <c r="K23" s="121">
        <v>10</v>
      </c>
      <c r="L23" s="122">
        <v>10</v>
      </c>
      <c r="M23" s="120"/>
      <c r="N23" s="125"/>
      <c r="O23" s="304">
        <f t="shared" si="7"/>
        <v>40</v>
      </c>
      <c r="P23" s="127"/>
      <c r="Q23" s="302"/>
      <c r="R23" s="90">
        <f ca="1" t="shared" si="8"/>
        <v>80</v>
      </c>
      <c r="S23" s="91"/>
      <c r="T23" s="64"/>
      <c r="U23" s="96"/>
      <c r="V23" s="96"/>
      <c r="W23" s="96"/>
      <c r="X23" s="96"/>
      <c r="Y23" s="96"/>
      <c r="Z23" s="223"/>
      <c r="AA23" s="223"/>
      <c r="BC23" s="120"/>
      <c r="BD23" s="121"/>
      <c r="BE23" s="121"/>
      <c r="BF23" s="121"/>
      <c r="BG23" s="122"/>
      <c r="BI23" s="40">
        <v>5</v>
      </c>
      <c r="BJ23" s="57" t="str">
        <f t="shared" si="12"/>
        <v>LAC Fabrice</v>
      </c>
      <c r="BK23" s="57" t="str">
        <f t="shared" si="12"/>
        <v>M</v>
      </c>
      <c r="BL23" s="57">
        <f>F24</f>
        <v>0</v>
      </c>
      <c r="BM23" s="57" t="str">
        <f t="shared" si="13"/>
        <v>JUDO PAYS DE VILAINE</v>
      </c>
      <c r="BN23" s="120"/>
      <c r="BO23" s="121"/>
      <c r="BP23" s="121"/>
      <c r="BQ23" s="121"/>
      <c r="BR23" s="122"/>
      <c r="BS23" s="120"/>
      <c r="BT23" s="125"/>
      <c r="BU23" s="120"/>
      <c r="BV23" s="121"/>
      <c r="BW23" s="121"/>
      <c r="BX23" s="122"/>
      <c r="BY23" s="304">
        <f t="shared" si="10"/>
        <v>0</v>
      </c>
      <c r="BZ23" s="127"/>
      <c r="CA23" s="302"/>
      <c r="CB23" s="90">
        <f ca="1" t="shared" si="11"/>
        <v>0</v>
      </c>
      <c r="CC23" s="91"/>
      <c r="CD23" s="64"/>
      <c r="CE23" s="141"/>
      <c r="CF23" s="96"/>
      <c r="CG23" s="96"/>
      <c r="CH23" s="96"/>
      <c r="CI23" s="96"/>
      <c r="CJ23" s="120"/>
      <c r="CK23" s="122"/>
    </row>
    <row r="24" spans="1:89" ht="21.75" customHeight="1">
      <c r="A24" s="57" t="str">
        <f ca="1" t="shared" si="4"/>
        <v>PDL</v>
      </c>
      <c r="B24" s="57">
        <f ca="1" t="shared" si="4"/>
        <v>49</v>
      </c>
      <c r="C24" s="40">
        <v>6</v>
      </c>
      <c r="D24" s="100" t="str">
        <f ca="1" t="shared" si="5"/>
        <v>VERON Stephane</v>
      </c>
      <c r="E24" s="57" t="str">
        <f ca="1" t="shared" si="5"/>
        <v>M</v>
      </c>
      <c r="F24" s="57">
        <v>0</v>
      </c>
      <c r="G24" s="57" t="str">
        <f ca="1" t="shared" si="6"/>
        <v>J C MONTREUIL JUIGNE</v>
      </c>
      <c r="H24" s="120">
        <v>10</v>
      </c>
      <c r="I24" s="121">
        <v>0</v>
      </c>
      <c r="J24" s="121">
        <v>0</v>
      </c>
      <c r="K24" s="121">
        <v>0</v>
      </c>
      <c r="L24" s="122">
        <v>0</v>
      </c>
      <c r="M24" s="120"/>
      <c r="N24" s="125"/>
      <c r="O24" s="304">
        <f t="shared" si="7"/>
        <v>10</v>
      </c>
      <c r="P24" s="127"/>
      <c r="Q24" s="302"/>
      <c r="R24" s="90">
        <f ca="1" t="shared" si="8"/>
        <v>10</v>
      </c>
      <c r="S24" s="91"/>
      <c r="T24" s="64"/>
      <c r="U24" s="223"/>
      <c r="V24" s="223"/>
      <c r="W24" s="309"/>
      <c r="X24" s="96"/>
      <c r="Y24" s="309"/>
      <c r="Z24" s="223"/>
      <c r="AA24" s="223"/>
      <c r="BC24" s="120"/>
      <c r="BD24" s="121"/>
      <c r="BE24" s="121"/>
      <c r="BF24" s="121"/>
      <c r="BG24" s="122"/>
      <c r="BI24" s="40">
        <v>6</v>
      </c>
      <c r="BJ24" s="57" t="str">
        <f t="shared" si="12"/>
        <v>VERON Stephane</v>
      </c>
      <c r="BK24" s="57" t="str">
        <f t="shared" si="12"/>
        <v>M</v>
      </c>
      <c r="BL24" s="57">
        <f>F25</f>
        <v>50</v>
      </c>
      <c r="BM24" s="57" t="str">
        <f t="shared" si="13"/>
        <v>J C MONTREUIL JUIGNE</v>
      </c>
      <c r="BN24" s="120"/>
      <c r="BO24" s="121"/>
      <c r="BP24" s="121"/>
      <c r="BQ24" s="121"/>
      <c r="BR24" s="122"/>
      <c r="BS24" s="120"/>
      <c r="BT24" s="125"/>
      <c r="BU24" s="120"/>
      <c r="BV24" s="121"/>
      <c r="BW24" s="121"/>
      <c r="BX24" s="122"/>
      <c r="BY24" s="304">
        <f t="shared" si="10"/>
        <v>0</v>
      </c>
      <c r="BZ24" s="127"/>
      <c r="CA24" s="302"/>
      <c r="CB24" s="90">
        <f ca="1" t="shared" si="11"/>
        <v>0</v>
      </c>
      <c r="CC24" s="91"/>
      <c r="CD24" s="64"/>
      <c r="CE24" s="237"/>
      <c r="CF24" s="223"/>
      <c r="CG24" s="309"/>
      <c r="CH24" s="96"/>
      <c r="CI24" s="309"/>
      <c r="CJ24" s="120"/>
      <c r="CK24" s="122"/>
    </row>
    <row r="25" spans="1:89" ht="21.75" customHeight="1">
      <c r="A25" s="57" t="str">
        <f ca="1" t="shared" si="4"/>
        <v>BRE</v>
      </c>
      <c r="B25" s="57">
        <f ca="1" t="shared" si="4"/>
        <v>56</v>
      </c>
      <c r="C25" s="40">
        <v>7</v>
      </c>
      <c r="D25" s="100" t="str">
        <f ca="1" t="shared" si="5"/>
        <v>GAULIER Philippe</v>
      </c>
      <c r="E25" s="57" t="str">
        <f ca="1" t="shared" si="5"/>
        <v>M</v>
      </c>
      <c r="F25" s="57">
        <v>50</v>
      </c>
      <c r="G25" s="57" t="str">
        <f ca="1" t="shared" si="6"/>
        <v>JUDO PLAISIR 56</v>
      </c>
      <c r="H25" s="120">
        <v>10</v>
      </c>
      <c r="I25" s="121">
        <v>0</v>
      </c>
      <c r="J25" s="121">
        <v>10</v>
      </c>
      <c r="K25" s="121">
        <v>10</v>
      </c>
      <c r="L25" s="122">
        <v>10</v>
      </c>
      <c r="M25" s="238"/>
      <c r="N25" s="310"/>
      <c r="O25" s="304">
        <f t="shared" si="7"/>
        <v>40</v>
      </c>
      <c r="P25" s="127"/>
      <c r="Q25" s="302"/>
      <c r="R25" s="90">
        <f ca="1" t="shared" si="8"/>
        <v>90</v>
      </c>
      <c r="S25" s="91"/>
      <c r="T25" s="64"/>
      <c r="U25" s="223"/>
      <c r="V25" s="223"/>
      <c r="W25" s="311"/>
      <c r="X25" s="96"/>
      <c r="Y25" s="311"/>
      <c r="Z25" s="223"/>
      <c r="AA25" s="223"/>
      <c r="BC25" s="120"/>
      <c r="BD25" s="121"/>
      <c r="BE25" s="121"/>
      <c r="BF25" s="121"/>
      <c r="BG25" s="122"/>
      <c r="BI25" s="40">
        <v>7</v>
      </c>
      <c r="BJ25" s="57" t="str">
        <f t="shared" si="12"/>
        <v>GAULIER Philippe</v>
      </c>
      <c r="BK25" s="57" t="str">
        <f t="shared" si="12"/>
        <v>M</v>
      </c>
      <c r="BL25" s="57">
        <f>F21</f>
        <v>0</v>
      </c>
      <c r="BM25" s="57" t="str">
        <f t="shared" si="13"/>
        <v>JUDO PLAISIR 56</v>
      </c>
      <c r="BN25" s="120"/>
      <c r="BO25" s="121"/>
      <c r="BP25" s="121"/>
      <c r="BQ25" s="121"/>
      <c r="BR25" s="122"/>
      <c r="BS25" s="238"/>
      <c r="BT25" s="310"/>
      <c r="BU25" s="120"/>
      <c r="BV25" s="121"/>
      <c r="BW25" s="121"/>
      <c r="BX25" s="122"/>
      <c r="BY25" s="304">
        <f t="shared" si="10"/>
        <v>0</v>
      </c>
      <c r="BZ25" s="127"/>
      <c r="CA25" s="302"/>
      <c r="CB25" s="90">
        <f ca="1" t="shared" si="11"/>
        <v>0</v>
      </c>
      <c r="CC25" s="91"/>
      <c r="CD25" s="64"/>
      <c r="CE25" s="237"/>
      <c r="CF25" s="223"/>
      <c r="CG25" s="311"/>
      <c r="CH25" s="96"/>
      <c r="CI25" s="311"/>
      <c r="CJ25" s="120"/>
      <c r="CK25" s="122"/>
    </row>
    <row r="26" spans="1:89" ht="21.75" customHeight="1" thickBot="1">
      <c r="A26" s="57" t="str">
        <f ca="1" t="shared" si="4"/>
        <v>BRE</v>
      </c>
      <c r="B26" s="57">
        <f ca="1" t="shared" si="4"/>
        <v>56</v>
      </c>
      <c r="C26" s="40">
        <v>8</v>
      </c>
      <c r="D26" s="100" t="str">
        <f ca="1" t="shared" si="5"/>
        <v>BOGARD Patrice</v>
      </c>
      <c r="E26" s="57" t="str">
        <f ca="1" t="shared" si="5"/>
        <v>M</v>
      </c>
      <c r="F26" s="57">
        <v>44</v>
      </c>
      <c r="G26" s="57" t="str">
        <f ca="1" t="shared" si="6"/>
        <v>AMICALE JUDO MORBIHAN</v>
      </c>
      <c r="H26" s="144">
        <v>0</v>
      </c>
      <c r="I26" s="145">
        <v>0</v>
      </c>
      <c r="J26" s="145">
        <v>0</v>
      </c>
      <c r="K26" s="145">
        <v>0</v>
      </c>
      <c r="L26" s="146">
        <v>0</v>
      </c>
      <c r="M26" s="144"/>
      <c r="N26" s="149"/>
      <c r="O26" s="312">
        <f t="shared" si="7"/>
        <v>0</v>
      </c>
      <c r="P26" s="151"/>
      <c r="Q26" s="302"/>
      <c r="R26" s="90">
        <f ca="1" t="shared" si="8"/>
        <v>44</v>
      </c>
      <c r="S26" s="91"/>
      <c r="T26" s="64"/>
      <c r="U26" s="223"/>
      <c r="V26" s="223"/>
      <c r="W26" s="311"/>
      <c r="X26" s="96"/>
      <c r="Y26" s="311"/>
      <c r="Z26" s="223"/>
      <c r="AA26" s="223"/>
      <c r="BC26" s="144"/>
      <c r="BD26" s="145"/>
      <c r="BE26" s="145"/>
      <c r="BF26" s="145"/>
      <c r="BG26" s="146"/>
      <c r="BI26" s="40">
        <v>8</v>
      </c>
      <c r="BJ26" s="57" t="str">
        <f t="shared" si="12"/>
        <v>BOGARD Patrice</v>
      </c>
      <c r="BK26" s="57" t="str">
        <f t="shared" si="12"/>
        <v>M</v>
      </c>
      <c r="BL26" s="57">
        <f>F26</f>
        <v>44</v>
      </c>
      <c r="BM26" s="57" t="str">
        <f t="shared" si="13"/>
        <v>AMICALE JUDO MORBIHAN</v>
      </c>
      <c r="BN26" s="144"/>
      <c r="BO26" s="145"/>
      <c r="BP26" s="145"/>
      <c r="BQ26" s="145"/>
      <c r="BR26" s="146"/>
      <c r="BS26" s="144"/>
      <c r="BT26" s="149"/>
      <c r="BU26" s="144"/>
      <c r="BV26" s="145"/>
      <c r="BW26" s="145"/>
      <c r="BX26" s="146"/>
      <c r="BY26" s="312">
        <f t="shared" si="10"/>
        <v>0</v>
      </c>
      <c r="BZ26" s="151"/>
      <c r="CA26" s="302"/>
      <c r="CB26" s="90">
        <f ca="1" t="shared" si="11"/>
        <v>0</v>
      </c>
      <c r="CC26" s="91"/>
      <c r="CD26" s="64"/>
      <c r="CE26" s="246"/>
      <c r="CF26" s="247"/>
      <c r="CG26" s="313"/>
      <c r="CH26" s="156"/>
      <c r="CI26" s="313"/>
      <c r="CJ26" s="144"/>
      <c r="CK26" s="146"/>
    </row>
    <row r="27" spans="14:72" ht="12.75">
      <c r="N27" s="48" t="s">
        <v>125</v>
      </c>
      <c r="BC27" s="223"/>
      <c r="BD27" s="223"/>
      <c r="BE27" s="223"/>
      <c r="BF27" s="223"/>
      <c r="BI27" s="73"/>
      <c r="BT27" s="48" t="s">
        <v>125</v>
      </c>
    </row>
    <row r="28" spans="3:35" ht="12.75" hidden="1">
      <c r="C28" s="73">
        <f>COUNT(H28:BG28)</f>
        <v>20</v>
      </c>
      <c r="G28" s="162" t="s">
        <v>126</v>
      </c>
      <c r="H28" s="163">
        <v>1</v>
      </c>
      <c r="I28" s="163">
        <v>2</v>
      </c>
      <c r="J28" s="163">
        <v>3</v>
      </c>
      <c r="K28" s="163">
        <v>4</v>
      </c>
      <c r="L28" s="163">
        <v>5</v>
      </c>
      <c r="M28" s="163">
        <v>6</v>
      </c>
      <c r="N28" s="163">
        <v>7</v>
      </c>
      <c r="O28" s="163">
        <v>8</v>
      </c>
      <c r="P28" s="163">
        <v>9</v>
      </c>
      <c r="Q28" s="163">
        <v>10</v>
      </c>
      <c r="R28" s="163">
        <v>11</v>
      </c>
      <c r="S28" s="163">
        <v>12</v>
      </c>
      <c r="T28" s="163">
        <v>13</v>
      </c>
      <c r="U28" s="163">
        <v>14</v>
      </c>
      <c r="V28" s="163">
        <v>15</v>
      </c>
      <c r="W28" s="163">
        <v>16</v>
      </c>
      <c r="X28" s="163">
        <v>17</v>
      </c>
      <c r="Y28" s="163">
        <v>18</v>
      </c>
      <c r="Z28" s="163">
        <v>19</v>
      </c>
      <c r="AA28" s="163">
        <v>20</v>
      </c>
      <c r="AB28" s="164"/>
      <c r="AC28" s="164"/>
      <c r="AD28" s="164"/>
      <c r="AE28" s="164"/>
      <c r="AF28" s="164"/>
      <c r="AG28" s="164"/>
      <c r="AH28" s="164"/>
      <c r="AI28" s="164"/>
    </row>
    <row r="29" spans="7:35" ht="12.75" hidden="1">
      <c r="G29" s="162" t="s">
        <v>127</v>
      </c>
      <c r="H29" s="163">
        <v>1</v>
      </c>
      <c r="I29" s="163">
        <v>1</v>
      </c>
      <c r="J29" s="163">
        <v>2</v>
      </c>
      <c r="K29" s="163">
        <v>1</v>
      </c>
      <c r="L29" s="163">
        <v>2</v>
      </c>
      <c r="M29" s="163">
        <v>2</v>
      </c>
      <c r="N29" s="163">
        <v>3</v>
      </c>
      <c r="O29" s="163">
        <v>2</v>
      </c>
      <c r="P29" s="163">
        <v>3</v>
      </c>
      <c r="Q29" s="163">
        <v>3</v>
      </c>
      <c r="R29" s="163">
        <v>4</v>
      </c>
      <c r="S29" s="163">
        <v>3</v>
      </c>
      <c r="T29" s="163">
        <v>4</v>
      </c>
      <c r="U29" s="163">
        <v>5</v>
      </c>
      <c r="V29" s="163">
        <v>4</v>
      </c>
      <c r="W29" s="163">
        <v>4</v>
      </c>
      <c r="X29" s="163">
        <v>5</v>
      </c>
      <c r="Y29" s="163">
        <v>5</v>
      </c>
      <c r="Z29" s="163">
        <v>5</v>
      </c>
      <c r="AA29" s="163">
        <v>5</v>
      </c>
      <c r="AB29" s="164"/>
      <c r="AC29" s="164"/>
      <c r="AD29" s="164"/>
      <c r="AE29" s="164"/>
      <c r="AF29" s="164"/>
      <c r="AG29" s="164"/>
      <c r="AH29" s="164"/>
      <c r="AI29" s="164"/>
    </row>
    <row r="30" spans="7:35" ht="12.75" hidden="1">
      <c r="G30" s="162" t="s">
        <v>128</v>
      </c>
      <c r="H30" s="163">
        <v>1</v>
      </c>
      <c r="I30" s="163">
        <v>1</v>
      </c>
      <c r="J30" s="163">
        <v>1</v>
      </c>
      <c r="K30" s="163">
        <v>1</v>
      </c>
      <c r="L30" s="163">
        <v>2</v>
      </c>
      <c r="M30" s="163">
        <v>2</v>
      </c>
      <c r="N30" s="163">
        <v>2</v>
      </c>
      <c r="O30" s="163">
        <v>3</v>
      </c>
      <c r="P30" s="163">
        <v>1</v>
      </c>
      <c r="Q30" s="163">
        <v>3</v>
      </c>
      <c r="R30" s="163">
        <v>4</v>
      </c>
      <c r="S30" s="163">
        <v>2</v>
      </c>
      <c r="T30" s="163">
        <v>3</v>
      </c>
      <c r="U30" s="163">
        <v>3</v>
      </c>
      <c r="V30" s="163">
        <v>4</v>
      </c>
      <c r="W30" s="163">
        <v>4</v>
      </c>
      <c r="X30" s="163">
        <v>5</v>
      </c>
      <c r="Y30" s="163">
        <v>4</v>
      </c>
      <c r="Z30" s="163">
        <v>5</v>
      </c>
      <c r="AA30" s="163">
        <v>5</v>
      </c>
      <c r="AB30" s="164"/>
      <c r="AC30" s="164"/>
      <c r="AD30" s="164"/>
      <c r="AE30" s="164"/>
      <c r="AF30" s="164"/>
      <c r="AG30" s="164"/>
      <c r="AH30" s="164"/>
      <c r="AI30" s="164"/>
    </row>
  </sheetData>
  <sheetProtection formatCells="0" formatColumns="0" selectLockedCells="1"/>
  <mergeCells count="60">
    <mergeCell ref="O25:P25"/>
    <mergeCell ref="R20:S20"/>
    <mergeCell ref="R25:S25"/>
    <mergeCell ref="O24:P24"/>
    <mergeCell ref="R23:S23"/>
    <mergeCell ref="O18:P18"/>
    <mergeCell ref="R22:S22"/>
    <mergeCell ref="O19:P19"/>
    <mergeCell ref="O20:P20"/>
    <mergeCell ref="K2:N2"/>
    <mergeCell ref="P2:P3"/>
    <mergeCell ref="Q2:Q3"/>
    <mergeCell ref="R2:R3"/>
    <mergeCell ref="M17:N17"/>
    <mergeCell ref="P1:R1"/>
    <mergeCell ref="G4:G6"/>
    <mergeCell ref="O26:P26"/>
    <mergeCell ref="O21:P21"/>
    <mergeCell ref="O22:P22"/>
    <mergeCell ref="O23:P23"/>
    <mergeCell ref="R24:S24"/>
    <mergeCell ref="R21:S21"/>
    <mergeCell ref="R26:S26"/>
    <mergeCell ref="BV1:BX1"/>
    <mergeCell ref="BQ2:BT2"/>
    <mergeCell ref="BV2:BV3"/>
    <mergeCell ref="BW2:BW3"/>
    <mergeCell ref="BX2:BX3"/>
    <mergeCell ref="BM4:BM6"/>
    <mergeCell ref="U18:X18"/>
    <mergeCell ref="R18:S18"/>
    <mergeCell ref="R19:S19"/>
    <mergeCell ref="BC6:BG6"/>
    <mergeCell ref="Z5:AA6"/>
    <mergeCell ref="W5:Y6"/>
    <mergeCell ref="CC5:CE6"/>
    <mergeCell ref="CF5:CG6"/>
    <mergeCell ref="BS17:BT17"/>
    <mergeCell ref="BY18:BZ18"/>
    <mergeCell ref="CB18:CC18"/>
    <mergeCell ref="CE18:CH18"/>
    <mergeCell ref="BU17:BX17"/>
    <mergeCell ref="CH7:CI7"/>
    <mergeCell ref="CH8:CI8"/>
    <mergeCell ref="BY21:BZ21"/>
    <mergeCell ref="CB21:CC21"/>
    <mergeCell ref="BY22:BZ22"/>
    <mergeCell ref="CB22:CC22"/>
    <mergeCell ref="BY19:BZ19"/>
    <mergeCell ref="CB19:CC19"/>
    <mergeCell ref="BY20:BZ20"/>
    <mergeCell ref="CB20:CC20"/>
    <mergeCell ref="BY26:BZ26"/>
    <mergeCell ref="CB26:CC26"/>
    <mergeCell ref="BY24:BZ24"/>
    <mergeCell ref="CB24:CC24"/>
    <mergeCell ref="BY23:BZ23"/>
    <mergeCell ref="CB23:CC23"/>
    <mergeCell ref="BY25:BZ25"/>
    <mergeCell ref="CB25:CC25"/>
  </mergeCells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6">
    <pageSetUpPr fitToPage="1"/>
  </sheetPr>
  <dimension ref="A1:CW30"/>
  <sheetViews>
    <sheetView zoomScale="101" zoomScaleNormal="101" workbookViewId="0" topLeftCell="A7">
      <pane xSplit="7" ySplit="2" topLeftCell="H9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H8" sqref="H8"/>
    </sheetView>
  </sheetViews>
  <sheetFormatPr defaultColWidth="11.421875" defaultRowHeight="12.75"/>
  <cols>
    <col min="1" max="1" width="6.140625" style="48" hidden="1" customWidth="1"/>
    <col min="2" max="2" width="5.140625" style="48" hidden="1" customWidth="1"/>
    <col min="3" max="3" width="4.57421875" style="73" bestFit="1" customWidth="1"/>
    <col min="4" max="4" width="22.57421875" style="48" customWidth="1"/>
    <col min="5" max="5" width="3.140625" style="48" customWidth="1"/>
    <col min="6" max="6" width="7.7109375" style="48" customWidth="1"/>
    <col min="7" max="7" width="22.00390625" style="48" customWidth="1"/>
    <col min="8" max="27" width="4.140625" style="48" customWidth="1"/>
    <col min="28" max="28" width="4.7109375" style="64" hidden="1" customWidth="1"/>
    <col min="29" max="29" width="4.7109375" style="64" customWidth="1"/>
    <col min="30" max="35" width="4.7109375" style="64" hidden="1" customWidth="1"/>
    <col min="36" max="36" width="2.28125" style="48" customWidth="1"/>
    <col min="37" max="42" width="11.421875" style="0" hidden="1" customWidth="1"/>
    <col min="43" max="47" width="11.421875" style="48" hidden="1" customWidth="1"/>
    <col min="48" max="53" width="11.421875" style="0" hidden="1" customWidth="1"/>
    <col min="54" max="54" width="10.28125" style="48" hidden="1" customWidth="1"/>
    <col min="55" max="55" width="4.7109375" style="48" customWidth="1"/>
    <col min="56" max="59" width="4.7109375" style="48" hidden="1" customWidth="1"/>
    <col min="60" max="60" width="11.421875" style="48" customWidth="1"/>
    <col min="61" max="61" width="4.57421875" style="48" hidden="1" customWidth="1"/>
    <col min="62" max="62" width="22.57421875" style="48" hidden="1" customWidth="1"/>
    <col min="63" max="63" width="3.140625" style="48" hidden="1" customWidth="1"/>
    <col min="64" max="64" width="7.7109375" style="48" hidden="1" customWidth="1"/>
    <col min="65" max="65" width="21.8515625" style="48" hidden="1" customWidth="1"/>
    <col min="66" max="86" width="4.00390625" style="48" hidden="1" customWidth="1"/>
    <col min="87" max="87" width="6.421875" style="48" hidden="1" customWidth="1"/>
    <col min="88" max="92" width="4.00390625" style="48" hidden="1" customWidth="1"/>
    <col min="93" max="95" width="11.421875" style="48" hidden="1" customWidth="1"/>
    <col min="96" max="100" width="11.421875" style="48" customWidth="1"/>
    <col min="101" max="101" width="0" style="48" hidden="1" customWidth="1"/>
    <col min="102" max="16384" width="11.421875" style="48" customWidth="1"/>
  </cols>
  <sheetData>
    <row r="1" spans="3:101" s="168" customFormat="1" ht="13.5" thickBot="1">
      <c r="C1" s="289">
        <v>8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 t="s">
        <v>0</v>
      </c>
      <c r="Q1" s="6"/>
      <c r="R1" s="6"/>
      <c r="S1" s="5"/>
      <c r="T1" s="5"/>
      <c r="U1" s="5"/>
      <c r="V1" s="4"/>
      <c r="W1" s="4"/>
      <c r="AB1" s="170"/>
      <c r="AC1" s="170"/>
      <c r="AD1" s="170"/>
      <c r="AE1" s="170"/>
      <c r="AF1" s="170"/>
      <c r="AG1" s="170"/>
      <c r="AH1" s="170"/>
      <c r="AI1" s="170"/>
      <c r="BI1" s="289">
        <v>8</v>
      </c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6" t="s">
        <v>0</v>
      </c>
      <c r="BW1" s="6"/>
      <c r="BX1" s="6"/>
      <c r="BY1" s="5"/>
      <c r="BZ1" s="5"/>
      <c r="CA1" s="5"/>
      <c r="CB1" s="4"/>
      <c r="CC1" s="4"/>
      <c r="CW1" s="168" t="s">
        <v>334</v>
      </c>
    </row>
    <row r="2" spans="3:101" s="168" customFormat="1" ht="16.5" customHeight="1" thickBot="1">
      <c r="C2" s="171"/>
      <c r="D2" s="5"/>
      <c r="E2" s="5"/>
      <c r="F2" s="8" t="s">
        <v>2</v>
      </c>
      <c r="G2" s="9" t="s">
        <v>388</v>
      </c>
      <c r="H2" s="5">
        <v>2</v>
      </c>
      <c r="I2" s="5"/>
      <c r="J2" s="10" t="s">
        <v>4</v>
      </c>
      <c r="K2" s="172">
        <f ca="1">TODAY()</f>
        <v>41798</v>
      </c>
      <c r="L2" s="172"/>
      <c r="M2" s="172"/>
      <c r="N2" s="172"/>
      <c r="O2" s="5"/>
      <c r="P2" s="173" t="s">
        <v>130</v>
      </c>
      <c r="Q2" s="173" t="s">
        <v>67</v>
      </c>
      <c r="R2" s="12"/>
      <c r="S2" s="5"/>
      <c r="AB2" s="170"/>
      <c r="AC2" s="170"/>
      <c r="AD2" s="170"/>
      <c r="AE2" s="170"/>
      <c r="AF2" s="170"/>
      <c r="AG2" s="170"/>
      <c r="AH2" s="170"/>
      <c r="AI2" s="170"/>
      <c r="BI2" s="171"/>
      <c r="BJ2" s="5"/>
      <c r="BK2" s="5"/>
      <c r="BL2" s="8" t="s">
        <v>2</v>
      </c>
      <c r="BM2" s="9" t="str">
        <f>G2</f>
        <v>43 -  P40 M M</v>
      </c>
      <c r="BN2" s="5"/>
      <c r="BO2" s="5"/>
      <c r="BP2" s="10" t="s">
        <v>4</v>
      </c>
      <c r="BQ2" s="172">
        <f ca="1">TODAY()</f>
        <v>41798</v>
      </c>
      <c r="BR2" s="172"/>
      <c r="BS2" s="172"/>
      <c r="BT2" s="172"/>
      <c r="BU2" s="5"/>
      <c r="BV2" s="173"/>
      <c r="BW2" s="173"/>
      <c r="BX2" s="12"/>
      <c r="BY2" s="5"/>
      <c r="CW2" s="168" t="s">
        <v>336</v>
      </c>
    </row>
    <row r="3" spans="3:77" s="168" customFormat="1" ht="13.5" customHeight="1" thickBot="1">
      <c r="C3" s="17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74"/>
      <c r="Q3" s="174"/>
      <c r="R3" s="14"/>
      <c r="S3" s="5"/>
      <c r="AB3" s="170"/>
      <c r="AC3" s="170"/>
      <c r="AD3" s="170"/>
      <c r="AE3" s="170"/>
      <c r="AF3" s="170"/>
      <c r="AG3" s="170"/>
      <c r="AH3" s="170"/>
      <c r="AI3" s="170"/>
      <c r="BI3" s="171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174"/>
      <c r="BW3" s="174"/>
      <c r="BX3" s="14"/>
      <c r="BY3" s="5"/>
    </row>
    <row r="4" spans="3:81" s="168" customFormat="1" ht="13.5" thickBot="1">
      <c r="C4" s="171"/>
      <c r="D4" s="5"/>
      <c r="E4" s="5"/>
      <c r="F4" s="5"/>
      <c r="G4" s="175"/>
      <c r="H4" s="5"/>
      <c r="I4" s="5"/>
      <c r="J4" s="5" t="s">
        <v>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4"/>
      <c r="W4" s="4"/>
      <c r="AB4" s="170"/>
      <c r="AC4" s="170"/>
      <c r="AD4" s="170"/>
      <c r="AE4" s="170"/>
      <c r="AF4" s="170"/>
      <c r="AG4" s="170"/>
      <c r="AH4" s="170"/>
      <c r="AI4" s="170"/>
      <c r="BI4" s="171"/>
      <c r="BJ4" s="5"/>
      <c r="BK4" s="5"/>
      <c r="BL4" s="5"/>
      <c r="BM4" s="175"/>
      <c r="BN4" s="5"/>
      <c r="BO4" s="5"/>
      <c r="BP4" s="5" t="s">
        <v>7</v>
      </c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4"/>
      <c r="CC4" s="4"/>
    </row>
    <row r="5" spans="3:85" s="168" customFormat="1" ht="13.5" customHeight="1" thickTop="1">
      <c r="C5" s="171"/>
      <c r="D5" s="5"/>
      <c r="E5" s="5"/>
      <c r="F5" s="18" t="s">
        <v>9</v>
      </c>
      <c r="G5" s="176"/>
      <c r="H5" s="5"/>
      <c r="I5" s="5"/>
      <c r="J5" s="10" t="s">
        <v>10</v>
      </c>
      <c r="K5" s="5"/>
      <c r="L5" s="5"/>
      <c r="M5" s="5"/>
      <c r="N5" s="5"/>
      <c r="O5" s="5"/>
      <c r="P5" s="5"/>
      <c r="Q5" s="5"/>
      <c r="R5" s="5"/>
      <c r="S5" s="5"/>
      <c r="T5" s="5"/>
      <c r="W5" s="21" t="s">
        <v>11</v>
      </c>
      <c r="X5" s="21"/>
      <c r="Y5" s="22"/>
      <c r="Z5" s="23" t="str">
        <f>LEFT(G2,2)</f>
        <v>43</v>
      </c>
      <c r="AA5" s="24"/>
      <c r="AB5" s="170"/>
      <c r="AC5" s="170"/>
      <c r="AD5" s="170"/>
      <c r="AE5" s="170"/>
      <c r="AF5" s="170"/>
      <c r="AG5" s="170"/>
      <c r="AH5" s="170"/>
      <c r="AI5" s="170"/>
      <c r="BI5" s="171"/>
      <c r="BJ5" s="5"/>
      <c r="BK5" s="5"/>
      <c r="BL5" s="18" t="s">
        <v>9</v>
      </c>
      <c r="BM5" s="176"/>
      <c r="BN5" s="5"/>
      <c r="BO5" s="5"/>
      <c r="BP5" s="10" t="s">
        <v>10</v>
      </c>
      <c r="BQ5" s="5"/>
      <c r="BR5" s="5"/>
      <c r="BS5" s="5"/>
      <c r="BT5" s="5"/>
      <c r="BU5" s="5"/>
      <c r="BV5" s="5"/>
      <c r="BW5" s="5"/>
      <c r="BX5" s="5"/>
      <c r="BY5" s="5"/>
      <c r="BZ5" s="5"/>
      <c r="CC5" s="21" t="s">
        <v>11</v>
      </c>
      <c r="CD5" s="21"/>
      <c r="CE5" s="22"/>
      <c r="CF5" s="23" t="str">
        <f>Z5</f>
        <v>43</v>
      </c>
      <c r="CG5" s="24"/>
    </row>
    <row r="6" spans="3:85" s="168" customFormat="1" ht="13.5" customHeight="1" thickBot="1">
      <c r="C6" s="171"/>
      <c r="D6" s="5"/>
      <c r="E6" s="5"/>
      <c r="F6" s="5"/>
      <c r="G6" s="177"/>
      <c r="H6" s="5"/>
      <c r="I6" s="5"/>
      <c r="J6" s="10"/>
      <c r="K6" s="10"/>
      <c r="L6" s="5"/>
      <c r="M6" s="5"/>
      <c r="N6" s="5"/>
      <c r="O6" s="5"/>
      <c r="P6" s="5"/>
      <c r="Q6" s="5"/>
      <c r="R6" s="5"/>
      <c r="S6" s="5"/>
      <c r="T6" s="5"/>
      <c r="W6" s="21"/>
      <c r="X6" s="21"/>
      <c r="Y6" s="22"/>
      <c r="Z6" s="26"/>
      <c r="AA6" s="27"/>
      <c r="AB6" s="170"/>
      <c r="AC6" s="170"/>
      <c r="AD6" s="170"/>
      <c r="AE6" s="170"/>
      <c r="AF6" s="170"/>
      <c r="AG6" s="170"/>
      <c r="AH6" s="170"/>
      <c r="AI6" s="170"/>
      <c r="BC6" s="178"/>
      <c r="BD6" s="178"/>
      <c r="BE6" s="178"/>
      <c r="BF6" s="178"/>
      <c r="BG6" s="178"/>
      <c r="BI6" s="171"/>
      <c r="BJ6" s="5"/>
      <c r="BK6" s="5"/>
      <c r="BL6" s="5"/>
      <c r="BM6" s="177"/>
      <c r="BN6" s="5"/>
      <c r="BO6" s="5"/>
      <c r="BP6" s="10"/>
      <c r="BQ6" s="10"/>
      <c r="BR6" s="5"/>
      <c r="BS6" s="5"/>
      <c r="BT6" s="5"/>
      <c r="BU6" s="5"/>
      <c r="BV6" s="5"/>
      <c r="BW6" s="5"/>
      <c r="BX6" s="5"/>
      <c r="BY6" s="5"/>
      <c r="BZ6" s="5"/>
      <c r="CC6" s="21"/>
      <c r="CD6" s="21"/>
      <c r="CE6" s="22"/>
      <c r="CF6" s="26"/>
      <c r="CG6" s="27"/>
    </row>
    <row r="7" spans="3:91" s="168" customFormat="1" ht="18" customHeight="1" thickTop="1">
      <c r="C7" s="171"/>
      <c r="D7" s="5"/>
      <c r="E7" s="5"/>
      <c r="F7" s="13"/>
      <c r="G7" s="10"/>
      <c r="H7" s="10"/>
      <c r="I7" s="10"/>
      <c r="J7" s="10"/>
      <c r="K7" s="5"/>
      <c r="L7" s="5"/>
      <c r="M7" s="5"/>
      <c r="N7" s="5"/>
      <c r="O7" s="5"/>
      <c r="P7" s="5"/>
      <c r="Q7" s="5"/>
      <c r="R7" s="5"/>
      <c r="S7" s="5"/>
      <c r="T7" s="180"/>
      <c r="U7" s="5"/>
      <c r="V7" s="4"/>
      <c r="W7" s="4"/>
      <c r="AB7" s="170"/>
      <c r="AC7" s="170"/>
      <c r="AD7" s="170"/>
      <c r="AE7" s="170"/>
      <c r="AF7" s="170"/>
      <c r="AG7" s="170"/>
      <c r="AH7" s="170"/>
      <c r="AI7" s="170"/>
      <c r="BB7" s="168" t="s">
        <v>13</v>
      </c>
      <c r="BC7" s="181">
        <v>44</v>
      </c>
      <c r="BD7" s="182"/>
      <c r="BE7" s="182"/>
      <c r="BF7" s="182"/>
      <c r="BG7" s="183"/>
      <c r="BI7" s="171"/>
      <c r="BJ7" s="5"/>
      <c r="BK7" s="5"/>
      <c r="BL7" s="13"/>
      <c r="BM7" s="10"/>
      <c r="BN7" s="10"/>
      <c r="BO7" s="10"/>
      <c r="BP7" s="10"/>
      <c r="BQ7" s="5"/>
      <c r="BR7" s="5"/>
      <c r="BS7" s="5"/>
      <c r="BT7" s="5"/>
      <c r="BU7" s="5"/>
      <c r="BV7" s="5"/>
      <c r="BW7" s="5"/>
      <c r="BX7" s="5"/>
      <c r="BY7" s="5"/>
      <c r="BZ7" s="180"/>
      <c r="CA7" s="5"/>
      <c r="CB7" s="4"/>
      <c r="CC7" s="4"/>
      <c r="CH7" s="184" t="s">
        <v>13</v>
      </c>
      <c r="CI7" s="185"/>
      <c r="CJ7" s="181"/>
      <c r="CK7" s="182"/>
      <c r="CL7" s="182"/>
      <c r="CM7" s="183"/>
    </row>
    <row r="8" spans="1:91" ht="18" customHeight="1">
      <c r="A8" s="40" t="s">
        <v>14</v>
      </c>
      <c r="B8" s="40" t="s">
        <v>15</v>
      </c>
      <c r="C8" s="41" t="s">
        <v>16</v>
      </c>
      <c r="D8" s="79" t="s">
        <v>17</v>
      </c>
      <c r="E8" s="79" t="s">
        <v>18</v>
      </c>
      <c r="F8" s="41" t="s">
        <v>19</v>
      </c>
      <c r="G8" s="80" t="s">
        <v>20</v>
      </c>
      <c r="H8" s="42" t="s">
        <v>31</v>
      </c>
      <c r="I8" s="43" t="s">
        <v>50</v>
      </c>
      <c r="J8" s="42" t="s">
        <v>51</v>
      </c>
      <c r="K8" s="42" t="s">
        <v>63</v>
      </c>
      <c r="L8" s="42" t="s">
        <v>36</v>
      </c>
      <c r="M8" s="44" t="s">
        <v>32</v>
      </c>
      <c r="N8" s="42" t="s">
        <v>27</v>
      </c>
      <c r="O8" s="42" t="s">
        <v>29</v>
      </c>
      <c r="P8" s="43" t="s">
        <v>28</v>
      </c>
      <c r="Q8" s="42" t="s">
        <v>26</v>
      </c>
      <c r="R8" s="43" t="s">
        <v>23</v>
      </c>
      <c r="S8" s="42" t="s">
        <v>34</v>
      </c>
      <c r="T8" s="42" t="s">
        <v>61</v>
      </c>
      <c r="U8" s="42" t="s">
        <v>53</v>
      </c>
      <c r="V8" s="42" t="s">
        <v>43</v>
      </c>
      <c r="W8" s="43" t="s">
        <v>40</v>
      </c>
      <c r="X8" s="43" t="s">
        <v>41</v>
      </c>
      <c r="Y8" s="42" t="s">
        <v>39</v>
      </c>
      <c r="Z8" s="42" t="s">
        <v>47</v>
      </c>
      <c r="AA8" s="44" t="s">
        <v>62</v>
      </c>
      <c r="AB8" s="45" t="s">
        <v>46</v>
      </c>
      <c r="AC8" s="42" t="s">
        <v>21</v>
      </c>
      <c r="AD8" s="46" t="s">
        <v>38</v>
      </c>
      <c r="AE8" s="46" t="s">
        <v>58</v>
      </c>
      <c r="AF8" s="46" t="s">
        <v>52</v>
      </c>
      <c r="AG8" s="46" t="s">
        <v>54</v>
      </c>
      <c r="AH8" s="46" t="s">
        <v>55</v>
      </c>
      <c r="AI8" s="46" t="s">
        <v>64</v>
      </c>
      <c r="BB8" s="48" t="s">
        <v>66</v>
      </c>
      <c r="BC8" s="188" t="s">
        <v>245</v>
      </c>
      <c r="BD8" s="189"/>
      <c r="BE8" s="189"/>
      <c r="BF8" s="189"/>
      <c r="BG8" s="190"/>
      <c r="BI8" s="41" t="s">
        <v>16</v>
      </c>
      <c r="BJ8" s="79" t="s">
        <v>17</v>
      </c>
      <c r="BK8" s="79" t="s">
        <v>18</v>
      </c>
      <c r="BL8" s="41" t="s">
        <v>19</v>
      </c>
      <c r="BM8" s="80" t="s">
        <v>20</v>
      </c>
      <c r="BN8" s="189" t="s">
        <v>31</v>
      </c>
      <c r="BO8" s="189" t="s">
        <v>50</v>
      </c>
      <c r="BP8" s="189" t="s">
        <v>51</v>
      </c>
      <c r="BQ8" s="189" t="s">
        <v>63</v>
      </c>
      <c r="BR8" s="189" t="s">
        <v>36</v>
      </c>
      <c r="BS8" s="189" t="s">
        <v>32</v>
      </c>
      <c r="BT8" s="189" t="s">
        <v>27</v>
      </c>
      <c r="BU8" s="189" t="s">
        <v>29</v>
      </c>
      <c r="BV8" s="189" t="s">
        <v>28</v>
      </c>
      <c r="BW8" s="189" t="s">
        <v>26</v>
      </c>
      <c r="BX8" s="189" t="s">
        <v>23</v>
      </c>
      <c r="BY8" s="189" t="s">
        <v>34</v>
      </c>
      <c r="BZ8" s="189" t="s">
        <v>61</v>
      </c>
      <c r="CA8" s="189" t="s">
        <v>53</v>
      </c>
      <c r="CB8" s="189" t="s">
        <v>43</v>
      </c>
      <c r="CC8" s="189" t="s">
        <v>40</v>
      </c>
      <c r="CD8" s="189" t="s">
        <v>41</v>
      </c>
      <c r="CE8" s="189" t="s">
        <v>39</v>
      </c>
      <c r="CF8" s="189" t="s">
        <v>47</v>
      </c>
      <c r="CG8" s="189" t="s">
        <v>62</v>
      </c>
      <c r="CH8" s="191" t="s">
        <v>66</v>
      </c>
      <c r="CI8" s="193"/>
      <c r="CJ8" s="188"/>
      <c r="CK8" s="189"/>
      <c r="CL8" s="189"/>
      <c r="CM8" s="190"/>
    </row>
    <row r="9" spans="1:91" ht="21.75" customHeight="1">
      <c r="A9" s="57" t="s">
        <v>68</v>
      </c>
      <c r="B9" s="57">
        <v>85</v>
      </c>
      <c r="C9" s="52">
        <f aca="true" ca="1" t="shared" si="0" ref="C9:C16">OFFSET(C9,10,0)</f>
        <v>1</v>
      </c>
      <c r="D9" s="58" t="s">
        <v>389</v>
      </c>
      <c r="E9" s="57" t="s">
        <v>70</v>
      </c>
      <c r="F9" s="57">
        <v>75</v>
      </c>
      <c r="G9" s="290" t="s">
        <v>390</v>
      </c>
      <c r="H9" s="60" t="s">
        <v>72</v>
      </c>
      <c r="I9" s="61"/>
      <c r="J9" s="61"/>
      <c r="K9" s="61"/>
      <c r="L9" s="60" t="s">
        <v>72</v>
      </c>
      <c r="M9" s="61"/>
      <c r="N9" s="61"/>
      <c r="O9" s="61"/>
      <c r="P9" s="61"/>
      <c r="Q9" s="60" t="s">
        <v>72</v>
      </c>
      <c r="R9" s="61"/>
      <c r="S9" s="61"/>
      <c r="T9" s="61"/>
      <c r="U9" s="61"/>
      <c r="V9" s="61"/>
      <c r="W9" s="60"/>
      <c r="X9" s="61"/>
      <c r="Y9" s="61"/>
      <c r="Z9" s="60" t="s">
        <v>72</v>
      </c>
      <c r="AA9" s="61"/>
      <c r="AB9" s="291"/>
      <c r="AC9" s="62" t="s">
        <v>72</v>
      </c>
      <c r="AD9" s="63"/>
      <c r="AE9" s="63"/>
      <c r="AF9" s="63"/>
      <c r="AG9" s="63"/>
      <c r="AH9" s="63"/>
      <c r="AI9" s="63"/>
      <c r="BC9" s="65"/>
      <c r="BD9" s="67"/>
      <c r="BE9" s="67"/>
      <c r="BF9" s="67"/>
      <c r="BG9" s="68"/>
      <c r="BI9" s="52">
        <f aca="true" ca="1" t="shared" si="1" ref="BI9:BI16">OFFSET(BI9,10,0)</f>
        <v>1</v>
      </c>
      <c r="BJ9" s="69" t="str">
        <f aca="true" t="shared" si="2" ref="BJ9:BM10">D9</f>
        <v>CHUSSEAU Eric</v>
      </c>
      <c r="BK9" s="69" t="str">
        <f t="shared" si="2"/>
        <v>M</v>
      </c>
      <c r="BL9" s="69">
        <f t="shared" si="2"/>
        <v>75</v>
      </c>
      <c r="BM9" s="69" t="str">
        <f t="shared" si="2"/>
        <v>JUDO CLUB AUBINOIS</v>
      </c>
      <c r="BN9" s="60"/>
      <c r="BO9" s="61"/>
      <c r="BP9" s="61"/>
      <c r="BQ9" s="61"/>
      <c r="BR9" s="60"/>
      <c r="BS9" s="61"/>
      <c r="BT9" s="61"/>
      <c r="BU9" s="61"/>
      <c r="BV9" s="61"/>
      <c r="BW9" s="60"/>
      <c r="BX9" s="61"/>
      <c r="BY9" s="61"/>
      <c r="BZ9" s="61"/>
      <c r="CA9" s="61"/>
      <c r="CB9" s="61"/>
      <c r="CC9" s="60"/>
      <c r="CD9" s="61"/>
      <c r="CE9" s="61"/>
      <c r="CF9" s="60"/>
      <c r="CG9" s="61"/>
      <c r="CJ9" s="65"/>
      <c r="CK9" s="67"/>
      <c r="CL9" s="67"/>
      <c r="CM9" s="68"/>
    </row>
    <row r="10" spans="1:91" ht="21.75" customHeight="1">
      <c r="A10" s="57" t="s">
        <v>85</v>
      </c>
      <c r="B10" s="57">
        <v>35</v>
      </c>
      <c r="C10" s="52">
        <f ca="1" t="shared" si="0"/>
        <v>2</v>
      </c>
      <c r="D10" s="58" t="s">
        <v>391</v>
      </c>
      <c r="E10" s="57" t="s">
        <v>70</v>
      </c>
      <c r="F10" s="57">
        <v>77</v>
      </c>
      <c r="G10" s="290" t="s">
        <v>392</v>
      </c>
      <c r="H10" s="61"/>
      <c r="I10" s="60"/>
      <c r="J10" s="61"/>
      <c r="K10" s="61"/>
      <c r="L10" s="61"/>
      <c r="M10" s="60"/>
      <c r="N10" s="61"/>
      <c r="O10" s="61"/>
      <c r="P10" s="60"/>
      <c r="Q10" s="61"/>
      <c r="R10" s="60"/>
      <c r="S10" s="61"/>
      <c r="T10" s="61"/>
      <c r="U10" s="61"/>
      <c r="V10" s="61"/>
      <c r="W10" s="61"/>
      <c r="X10" s="60"/>
      <c r="Y10" s="61"/>
      <c r="Z10" s="61"/>
      <c r="AA10" s="61"/>
      <c r="AB10" s="291"/>
      <c r="AC10" s="63"/>
      <c r="AD10" s="62"/>
      <c r="AE10" s="63"/>
      <c r="AF10" s="63"/>
      <c r="AG10" s="63"/>
      <c r="AH10" s="63"/>
      <c r="AI10" s="63"/>
      <c r="BC10" s="65"/>
      <c r="BD10" s="67"/>
      <c r="BE10" s="67"/>
      <c r="BF10" s="67"/>
      <c r="BG10" s="68"/>
      <c r="BI10" s="52">
        <f ca="1" t="shared" si="1"/>
        <v>2</v>
      </c>
      <c r="BJ10" s="69" t="str">
        <f t="shared" si="2"/>
        <v>DUBOURDIEU Pascal</v>
      </c>
      <c r="BK10" s="69" t="str">
        <f t="shared" si="2"/>
        <v>M</v>
      </c>
      <c r="BL10" s="69">
        <f t="shared" si="2"/>
        <v>77</v>
      </c>
      <c r="BM10" s="69" t="str">
        <f t="shared" si="2"/>
        <v>AS DE CHANTEPIE JUDO</v>
      </c>
      <c r="BN10" s="61"/>
      <c r="BO10" s="60"/>
      <c r="BP10" s="61"/>
      <c r="BQ10" s="61"/>
      <c r="BR10" s="61"/>
      <c r="BS10" s="60"/>
      <c r="BT10" s="61"/>
      <c r="BU10" s="61"/>
      <c r="BV10" s="60"/>
      <c r="BW10" s="61"/>
      <c r="BX10" s="60"/>
      <c r="BY10" s="61"/>
      <c r="BZ10" s="61"/>
      <c r="CA10" s="61"/>
      <c r="CB10" s="61"/>
      <c r="CC10" s="61"/>
      <c r="CD10" s="60"/>
      <c r="CE10" s="61"/>
      <c r="CF10" s="61"/>
      <c r="CG10" s="61"/>
      <c r="CJ10" s="65"/>
      <c r="CK10" s="67"/>
      <c r="CL10" s="67"/>
      <c r="CM10" s="68"/>
    </row>
    <row r="11" spans="1:91" ht="21.75" customHeight="1">
      <c r="A11" s="57" t="s">
        <v>85</v>
      </c>
      <c r="B11" s="57">
        <v>35</v>
      </c>
      <c r="C11" s="52">
        <f ca="1" t="shared" si="0"/>
        <v>3</v>
      </c>
      <c r="D11" s="58" t="s">
        <v>393</v>
      </c>
      <c r="E11" s="57" t="s">
        <v>70</v>
      </c>
      <c r="F11" s="57">
        <v>85</v>
      </c>
      <c r="G11" s="290" t="s">
        <v>392</v>
      </c>
      <c r="H11" s="61"/>
      <c r="I11" s="60"/>
      <c r="J11" s="61"/>
      <c r="K11" s="61"/>
      <c r="L11" s="61"/>
      <c r="M11" s="61"/>
      <c r="N11" s="61"/>
      <c r="O11" s="60" t="s">
        <v>190</v>
      </c>
      <c r="P11" s="61"/>
      <c r="Q11" s="61"/>
      <c r="R11" s="61"/>
      <c r="S11" s="60" t="s">
        <v>88</v>
      </c>
      <c r="T11" s="61"/>
      <c r="U11" s="61"/>
      <c r="V11" s="60" t="s">
        <v>88</v>
      </c>
      <c r="W11" s="61"/>
      <c r="X11" s="61"/>
      <c r="Y11" s="60" t="s">
        <v>72</v>
      </c>
      <c r="Z11" s="61"/>
      <c r="AA11" s="61"/>
      <c r="AB11" s="292"/>
      <c r="AC11" s="62" t="s">
        <v>88</v>
      </c>
      <c r="AD11" s="63"/>
      <c r="AE11" s="62"/>
      <c r="AF11" s="63"/>
      <c r="AG11" s="63"/>
      <c r="AH11" s="63"/>
      <c r="AI11" s="63"/>
      <c r="BC11" s="65"/>
      <c r="BD11" s="67"/>
      <c r="BE11" s="67"/>
      <c r="BF11" s="67"/>
      <c r="BG11" s="68"/>
      <c r="BI11" s="52">
        <f ca="1" t="shared" si="1"/>
        <v>3</v>
      </c>
      <c r="BJ11" s="69" t="str">
        <f aca="true" t="shared" si="3" ref="BJ11:BM13">D12</f>
        <v>LEGROS Christian</v>
      </c>
      <c r="BK11" s="69" t="str">
        <f t="shared" si="3"/>
        <v>M</v>
      </c>
      <c r="BL11" s="69">
        <f t="shared" si="3"/>
        <v>77</v>
      </c>
      <c r="BM11" s="69" t="str">
        <f t="shared" si="3"/>
        <v>JUDO CLUB DE LA POSSONNIERE</v>
      </c>
      <c r="BN11" s="61"/>
      <c r="BO11" s="60"/>
      <c r="BP11" s="61"/>
      <c r="BQ11" s="61"/>
      <c r="BR11" s="61"/>
      <c r="BS11" s="61"/>
      <c r="BT11" s="61"/>
      <c r="BU11" s="60"/>
      <c r="BV11" s="61"/>
      <c r="BW11" s="61"/>
      <c r="BX11" s="61"/>
      <c r="BY11" s="60"/>
      <c r="BZ11" s="61"/>
      <c r="CA11" s="61"/>
      <c r="CB11" s="60"/>
      <c r="CC11" s="61"/>
      <c r="CD11" s="61"/>
      <c r="CE11" s="60"/>
      <c r="CF11" s="61"/>
      <c r="CG11" s="61"/>
      <c r="CJ11" s="65"/>
      <c r="CK11" s="67"/>
      <c r="CL11" s="67"/>
      <c r="CM11" s="68"/>
    </row>
    <row r="12" spans="1:91" ht="21.75" customHeight="1">
      <c r="A12" s="57" t="s">
        <v>68</v>
      </c>
      <c r="B12" s="57">
        <v>49</v>
      </c>
      <c r="C12" s="52">
        <f ca="1" t="shared" si="0"/>
        <v>4</v>
      </c>
      <c r="D12" s="58" t="s">
        <v>394</v>
      </c>
      <c r="E12" s="57" t="s">
        <v>70</v>
      </c>
      <c r="F12" s="57">
        <v>77</v>
      </c>
      <c r="G12" s="290" t="s">
        <v>395</v>
      </c>
      <c r="H12" s="60" t="s">
        <v>88</v>
      </c>
      <c r="I12" s="61"/>
      <c r="J12" s="60" t="s">
        <v>72</v>
      </c>
      <c r="K12" s="61"/>
      <c r="L12" s="61"/>
      <c r="M12" s="61"/>
      <c r="N12" s="60" t="s">
        <v>72</v>
      </c>
      <c r="O12" s="61"/>
      <c r="P12" s="61"/>
      <c r="Q12" s="61"/>
      <c r="R12" s="60"/>
      <c r="S12" s="61"/>
      <c r="T12" s="61"/>
      <c r="U12" s="60" t="s">
        <v>88</v>
      </c>
      <c r="V12" s="61"/>
      <c r="W12" s="61"/>
      <c r="X12" s="61"/>
      <c r="Y12" s="61"/>
      <c r="Z12" s="61"/>
      <c r="AA12" s="61"/>
      <c r="AB12" s="292"/>
      <c r="AC12" s="63"/>
      <c r="AD12" s="63"/>
      <c r="AE12" s="62"/>
      <c r="AF12" s="62"/>
      <c r="AG12" s="63"/>
      <c r="AH12" s="63"/>
      <c r="AI12" s="63"/>
      <c r="BC12" s="65"/>
      <c r="BD12" s="67"/>
      <c r="BE12" s="67"/>
      <c r="BF12" s="67"/>
      <c r="BG12" s="68"/>
      <c r="BI12" s="52">
        <f ca="1" t="shared" si="1"/>
        <v>4</v>
      </c>
      <c r="BJ12" s="69" t="str">
        <f t="shared" si="3"/>
        <v>BRISARD Yohan</v>
      </c>
      <c r="BK12" s="69" t="str">
        <f t="shared" si="3"/>
        <v>M</v>
      </c>
      <c r="BL12" s="69">
        <f t="shared" si="3"/>
        <v>80</v>
      </c>
      <c r="BM12" s="69" t="str">
        <f t="shared" si="3"/>
        <v>SPORTS LOISIRS CONDE JUDO</v>
      </c>
      <c r="BN12" s="60"/>
      <c r="BO12" s="61"/>
      <c r="BP12" s="60"/>
      <c r="BQ12" s="61"/>
      <c r="BR12" s="61"/>
      <c r="BS12" s="61"/>
      <c r="BT12" s="60"/>
      <c r="BU12" s="61"/>
      <c r="BV12" s="61"/>
      <c r="BW12" s="61"/>
      <c r="BX12" s="60"/>
      <c r="BY12" s="61"/>
      <c r="BZ12" s="61"/>
      <c r="CA12" s="60"/>
      <c r="CB12" s="61"/>
      <c r="CC12" s="61"/>
      <c r="CD12" s="61"/>
      <c r="CE12" s="61"/>
      <c r="CF12" s="61"/>
      <c r="CG12" s="61"/>
      <c r="CJ12" s="65"/>
      <c r="CK12" s="67"/>
      <c r="CL12" s="67"/>
      <c r="CM12" s="68"/>
    </row>
    <row r="13" spans="1:91" ht="21.75" customHeight="1">
      <c r="A13" s="57" t="s">
        <v>226</v>
      </c>
      <c r="B13" s="57">
        <v>61</v>
      </c>
      <c r="C13" s="52">
        <f ca="1" t="shared" si="0"/>
        <v>5</v>
      </c>
      <c r="D13" s="58" t="s">
        <v>396</v>
      </c>
      <c r="E13" s="57" t="s">
        <v>70</v>
      </c>
      <c r="F13" s="57">
        <v>80</v>
      </c>
      <c r="G13" s="290" t="s">
        <v>376</v>
      </c>
      <c r="H13" s="61"/>
      <c r="I13" s="61"/>
      <c r="J13" s="60" t="s">
        <v>72</v>
      </c>
      <c r="K13" s="61"/>
      <c r="L13" s="60" t="s">
        <v>88</v>
      </c>
      <c r="M13" s="61"/>
      <c r="N13" s="61"/>
      <c r="O13" s="60" t="s">
        <v>72</v>
      </c>
      <c r="P13" s="61"/>
      <c r="Q13" s="61"/>
      <c r="R13" s="61"/>
      <c r="S13" s="61"/>
      <c r="T13" s="60" t="s">
        <v>90</v>
      </c>
      <c r="U13" s="61"/>
      <c r="V13" s="61"/>
      <c r="W13" s="61"/>
      <c r="X13" s="60"/>
      <c r="Y13" s="61"/>
      <c r="Z13" s="61"/>
      <c r="AA13" s="61"/>
      <c r="AB13" s="292"/>
      <c r="AC13" s="63"/>
      <c r="AD13" s="63"/>
      <c r="AE13" s="63"/>
      <c r="AF13" s="63"/>
      <c r="AG13" s="62"/>
      <c r="AH13" s="62"/>
      <c r="AI13" s="63"/>
      <c r="BC13" s="197"/>
      <c r="BD13" s="67"/>
      <c r="BE13" s="67"/>
      <c r="BF13" s="67"/>
      <c r="BG13" s="68"/>
      <c r="BI13" s="52">
        <f ca="1" t="shared" si="1"/>
        <v>5</v>
      </c>
      <c r="BJ13" s="69" t="str">
        <f t="shared" si="3"/>
        <v>JOURDAN Loic</v>
      </c>
      <c r="BK13" s="69" t="str">
        <f t="shared" si="3"/>
        <v>M</v>
      </c>
      <c r="BL13" s="69">
        <f t="shared" si="3"/>
        <v>81</v>
      </c>
      <c r="BM13" s="69" t="str">
        <f t="shared" si="3"/>
        <v>JUDO CLUB DE SEMBLANCAY</v>
      </c>
      <c r="BN13" s="61"/>
      <c r="BO13" s="61"/>
      <c r="BP13" s="60"/>
      <c r="BQ13" s="61"/>
      <c r="BR13" s="60"/>
      <c r="BS13" s="61"/>
      <c r="BT13" s="61"/>
      <c r="BU13" s="60"/>
      <c r="BV13" s="61"/>
      <c r="BW13" s="61"/>
      <c r="BX13" s="61"/>
      <c r="BY13" s="61"/>
      <c r="BZ13" s="60"/>
      <c r="CA13" s="61"/>
      <c r="CB13" s="61"/>
      <c r="CC13" s="61"/>
      <c r="CD13" s="60"/>
      <c r="CE13" s="61"/>
      <c r="CF13" s="61"/>
      <c r="CG13" s="61"/>
      <c r="CJ13" s="197"/>
      <c r="CK13" s="67"/>
      <c r="CL13" s="67"/>
      <c r="CM13" s="68"/>
    </row>
    <row r="14" spans="1:91" ht="21.75" customHeight="1">
      <c r="A14" s="57" t="s">
        <v>143</v>
      </c>
      <c r="B14" s="57">
        <v>37</v>
      </c>
      <c r="C14" s="52">
        <f ca="1" t="shared" si="0"/>
        <v>6</v>
      </c>
      <c r="D14" s="69" t="s">
        <v>397</v>
      </c>
      <c r="E14" s="57" t="s">
        <v>70</v>
      </c>
      <c r="F14" s="57">
        <v>81</v>
      </c>
      <c r="G14" s="290" t="s">
        <v>398</v>
      </c>
      <c r="H14" s="61"/>
      <c r="I14" s="61"/>
      <c r="J14" s="61"/>
      <c r="K14" s="60" t="s">
        <v>74</v>
      </c>
      <c r="L14" s="61"/>
      <c r="M14" s="60"/>
      <c r="N14" s="61"/>
      <c r="O14" s="61"/>
      <c r="P14" s="61"/>
      <c r="Q14" s="60" t="s">
        <v>97</v>
      </c>
      <c r="R14" s="61"/>
      <c r="S14" s="61"/>
      <c r="T14" s="61"/>
      <c r="U14" s="61"/>
      <c r="V14" s="61"/>
      <c r="W14" s="61"/>
      <c r="X14" s="61"/>
      <c r="Y14" s="60" t="s">
        <v>88</v>
      </c>
      <c r="Z14" s="61"/>
      <c r="AA14" s="60"/>
      <c r="AB14" s="292"/>
      <c r="AC14" s="63"/>
      <c r="AD14" s="63"/>
      <c r="AE14" s="63"/>
      <c r="AF14" s="62"/>
      <c r="AG14" s="62"/>
      <c r="AH14" s="63"/>
      <c r="AI14" s="63"/>
      <c r="BC14" s="65" t="s">
        <v>72</v>
      </c>
      <c r="BD14" s="67"/>
      <c r="BE14" s="67"/>
      <c r="BF14" s="67"/>
      <c r="BG14" s="68"/>
      <c r="BI14" s="52">
        <f ca="1" t="shared" si="1"/>
        <v>6</v>
      </c>
      <c r="BJ14" s="69" t="str">
        <f>D11</f>
        <v>DAGNET Ivan</v>
      </c>
      <c r="BK14" s="69" t="str">
        <f>E11</f>
        <v>M</v>
      </c>
      <c r="BL14" s="69">
        <f>F11</f>
        <v>85</v>
      </c>
      <c r="BM14" s="69" t="str">
        <f>G11</f>
        <v>AS DE CHANTEPIE JUDO</v>
      </c>
      <c r="BN14" s="61"/>
      <c r="BO14" s="61"/>
      <c r="BP14" s="61"/>
      <c r="BQ14" s="60"/>
      <c r="BR14" s="61"/>
      <c r="BS14" s="60"/>
      <c r="BT14" s="61"/>
      <c r="BU14" s="61"/>
      <c r="BV14" s="61"/>
      <c r="BW14" s="60"/>
      <c r="BX14" s="61"/>
      <c r="BY14" s="61"/>
      <c r="BZ14" s="61"/>
      <c r="CA14" s="61"/>
      <c r="CB14" s="61"/>
      <c r="CC14" s="61"/>
      <c r="CD14" s="61"/>
      <c r="CE14" s="60"/>
      <c r="CF14" s="61"/>
      <c r="CG14" s="60"/>
      <c r="CJ14" s="65"/>
      <c r="CK14" s="67"/>
      <c r="CL14" s="67"/>
      <c r="CM14" s="68"/>
    </row>
    <row r="15" spans="1:91" s="198" customFormat="1" ht="21.75" customHeight="1">
      <c r="A15" s="57" t="s">
        <v>68</v>
      </c>
      <c r="B15" s="57">
        <v>49</v>
      </c>
      <c r="C15" s="52">
        <f ca="1" t="shared" si="0"/>
        <v>7</v>
      </c>
      <c r="D15" s="58" t="s">
        <v>399</v>
      </c>
      <c r="E15" s="57" t="s">
        <v>70</v>
      </c>
      <c r="F15" s="57">
        <v>85</v>
      </c>
      <c r="G15" s="290" t="s">
        <v>238</v>
      </c>
      <c r="H15" s="61"/>
      <c r="I15" s="61"/>
      <c r="J15" s="61"/>
      <c r="K15" s="61"/>
      <c r="L15" s="61"/>
      <c r="M15" s="61"/>
      <c r="N15" s="61"/>
      <c r="O15" s="61"/>
      <c r="P15" s="60"/>
      <c r="Q15" s="61"/>
      <c r="R15" s="61"/>
      <c r="S15" s="60" t="s">
        <v>72</v>
      </c>
      <c r="T15" s="61"/>
      <c r="U15" s="60" t="s">
        <v>72</v>
      </c>
      <c r="V15" s="61"/>
      <c r="W15" s="60"/>
      <c r="X15" s="61"/>
      <c r="Y15" s="61"/>
      <c r="Z15" s="61"/>
      <c r="AA15" s="60"/>
      <c r="AB15" s="293"/>
      <c r="AC15" s="294"/>
      <c r="AD15" s="294"/>
      <c r="AE15" s="294"/>
      <c r="AF15" s="294"/>
      <c r="AG15" s="294"/>
      <c r="AH15" s="295"/>
      <c r="AI15" s="295"/>
      <c r="BC15" s="65"/>
      <c r="BD15" s="199"/>
      <c r="BE15" s="67"/>
      <c r="BF15" s="200"/>
      <c r="BG15" s="201"/>
      <c r="BI15" s="52">
        <f ca="1" t="shared" si="1"/>
        <v>7</v>
      </c>
      <c r="BJ15" s="69" t="str">
        <f aca="true" t="shared" si="4" ref="BJ15:BM16">D15</f>
        <v>DOUCE Laurent</v>
      </c>
      <c r="BK15" s="69" t="str">
        <f t="shared" si="4"/>
        <v>M</v>
      </c>
      <c r="BL15" s="69">
        <f t="shared" si="4"/>
        <v>85</v>
      </c>
      <c r="BM15" s="69" t="str">
        <f t="shared" si="4"/>
        <v>JC ANJOU</v>
      </c>
      <c r="BN15" s="61"/>
      <c r="BO15" s="61"/>
      <c r="BP15" s="61"/>
      <c r="BQ15" s="61"/>
      <c r="BR15" s="61"/>
      <c r="BS15" s="61"/>
      <c r="BT15" s="61"/>
      <c r="BU15" s="61"/>
      <c r="BV15" s="60"/>
      <c r="BW15" s="61"/>
      <c r="BX15" s="61"/>
      <c r="BY15" s="60"/>
      <c r="BZ15" s="61"/>
      <c r="CA15" s="60"/>
      <c r="CB15" s="61"/>
      <c r="CC15" s="60"/>
      <c r="CD15" s="61"/>
      <c r="CE15" s="61"/>
      <c r="CF15" s="61"/>
      <c r="CG15" s="60"/>
      <c r="CJ15" s="65"/>
      <c r="CK15" s="199"/>
      <c r="CL15" s="67"/>
      <c r="CM15" s="201"/>
    </row>
    <row r="16" spans="1:91" ht="21.75" customHeight="1" thickBot="1">
      <c r="A16" s="57" t="s">
        <v>68</v>
      </c>
      <c r="B16" s="57">
        <v>49</v>
      </c>
      <c r="C16" s="52">
        <f ca="1" t="shared" si="0"/>
        <v>8</v>
      </c>
      <c r="D16" s="58" t="s">
        <v>400</v>
      </c>
      <c r="E16" s="57" t="s">
        <v>70</v>
      </c>
      <c r="F16" s="57">
        <v>85</v>
      </c>
      <c r="G16" s="290" t="s">
        <v>312</v>
      </c>
      <c r="H16" s="61"/>
      <c r="I16" s="61"/>
      <c r="J16" s="61"/>
      <c r="K16" s="60" t="s">
        <v>74</v>
      </c>
      <c r="L16" s="61"/>
      <c r="M16" s="61"/>
      <c r="N16" s="60" t="s">
        <v>90</v>
      </c>
      <c r="O16" s="61"/>
      <c r="P16" s="61"/>
      <c r="Q16" s="61"/>
      <c r="R16" s="61"/>
      <c r="S16" s="61"/>
      <c r="T16" s="60" t="s">
        <v>72</v>
      </c>
      <c r="U16" s="61"/>
      <c r="V16" s="60" t="s">
        <v>72</v>
      </c>
      <c r="W16" s="61"/>
      <c r="X16" s="61"/>
      <c r="Y16" s="61"/>
      <c r="Z16" s="60" t="s">
        <v>84</v>
      </c>
      <c r="AA16" s="61"/>
      <c r="AB16" s="292"/>
      <c r="AC16" s="63"/>
      <c r="AD16" s="62"/>
      <c r="AE16" s="63"/>
      <c r="AF16" s="63"/>
      <c r="AG16" s="63"/>
      <c r="AH16" s="63"/>
      <c r="AI16" s="62"/>
      <c r="BC16" s="70"/>
      <c r="BD16" s="203"/>
      <c r="BE16" s="71"/>
      <c r="BF16" s="71"/>
      <c r="BG16" s="72"/>
      <c r="BI16" s="52">
        <f ca="1" t="shared" si="1"/>
        <v>8</v>
      </c>
      <c r="BJ16" s="69" t="str">
        <f t="shared" si="4"/>
        <v>MORGAN David</v>
      </c>
      <c r="BK16" s="69" t="str">
        <f t="shared" si="4"/>
        <v>M</v>
      </c>
      <c r="BL16" s="69">
        <f t="shared" si="4"/>
        <v>85</v>
      </c>
      <c r="BM16" s="69" t="str">
        <f t="shared" si="4"/>
        <v>JUDO CLUB ANGERS LA ROSERAIE</v>
      </c>
      <c r="BN16" s="61"/>
      <c r="BO16" s="61"/>
      <c r="BP16" s="61"/>
      <c r="BQ16" s="60"/>
      <c r="BR16" s="61"/>
      <c r="BS16" s="61"/>
      <c r="BT16" s="60"/>
      <c r="BU16" s="61"/>
      <c r="BV16" s="61"/>
      <c r="BW16" s="61"/>
      <c r="BX16" s="61"/>
      <c r="BY16" s="61"/>
      <c r="BZ16" s="60"/>
      <c r="CA16" s="61"/>
      <c r="CB16" s="60"/>
      <c r="CC16" s="61"/>
      <c r="CD16" s="61"/>
      <c r="CE16" s="61"/>
      <c r="CF16" s="60"/>
      <c r="CG16" s="61"/>
      <c r="CJ16" s="70"/>
      <c r="CK16" s="203"/>
      <c r="CL16" s="71"/>
      <c r="CM16" s="72"/>
    </row>
    <row r="17" spans="4:88" ht="18.75" customHeight="1" thickBot="1">
      <c r="D17" s="74"/>
      <c r="E17" s="74"/>
      <c r="F17" s="74"/>
      <c r="G17" s="74"/>
      <c r="H17" s="64"/>
      <c r="I17" s="64"/>
      <c r="J17" s="64"/>
      <c r="K17" s="64"/>
      <c r="L17" s="64"/>
      <c r="M17" s="75" t="s">
        <v>103</v>
      </c>
      <c r="N17" s="75"/>
      <c r="O17" s="296"/>
      <c r="P17" s="296"/>
      <c r="Q17" s="64"/>
      <c r="R17" s="64"/>
      <c r="S17" s="64"/>
      <c r="T17" s="64"/>
      <c r="BC17" s="212"/>
      <c r="BI17" s="73"/>
      <c r="BJ17" s="74"/>
      <c r="BK17" s="74"/>
      <c r="BL17" s="74"/>
      <c r="BM17" s="74"/>
      <c r="BN17" s="64"/>
      <c r="BO17" s="64"/>
      <c r="BP17" s="64"/>
      <c r="BQ17" s="64"/>
      <c r="BR17" s="64"/>
      <c r="BS17" s="75" t="s">
        <v>103</v>
      </c>
      <c r="BT17" s="75"/>
      <c r="BU17" s="75" t="s">
        <v>104</v>
      </c>
      <c r="BV17" s="75"/>
      <c r="BW17" s="75"/>
      <c r="BX17" s="75"/>
      <c r="BY17" s="64"/>
      <c r="BZ17" s="64"/>
      <c r="CJ17" s="212"/>
    </row>
    <row r="18" spans="1:89" ht="22.5" customHeight="1" thickBot="1">
      <c r="A18" s="40" t="s">
        <v>14</v>
      </c>
      <c r="B18" s="40" t="s">
        <v>15</v>
      </c>
      <c r="C18" s="41" t="s">
        <v>16</v>
      </c>
      <c r="D18" s="79" t="s">
        <v>17</v>
      </c>
      <c r="E18" s="79" t="s">
        <v>18</v>
      </c>
      <c r="F18" s="272" t="s">
        <v>105</v>
      </c>
      <c r="G18" s="186" t="s">
        <v>20</v>
      </c>
      <c r="H18" s="81" t="s">
        <v>106</v>
      </c>
      <c r="I18" s="82" t="s">
        <v>107</v>
      </c>
      <c r="J18" s="82" t="s">
        <v>108</v>
      </c>
      <c r="K18" s="82" t="s">
        <v>109</v>
      </c>
      <c r="L18" s="83" t="s">
        <v>110</v>
      </c>
      <c r="M18" s="81" t="s">
        <v>111</v>
      </c>
      <c r="N18" s="204" t="s">
        <v>112</v>
      </c>
      <c r="O18" s="205" t="s">
        <v>115</v>
      </c>
      <c r="P18" s="206"/>
      <c r="Q18" s="207" t="s">
        <v>116</v>
      </c>
      <c r="R18" s="208" t="s">
        <v>117</v>
      </c>
      <c r="S18" s="91"/>
      <c r="T18" s="64"/>
      <c r="U18" s="297" t="s">
        <v>118</v>
      </c>
      <c r="V18" s="298"/>
      <c r="W18" s="298"/>
      <c r="X18" s="299"/>
      <c r="Y18" s="300"/>
      <c r="Z18" s="300"/>
      <c r="AA18" s="300"/>
      <c r="BC18" s="81" t="s">
        <v>119</v>
      </c>
      <c r="BD18" s="82" t="s">
        <v>120</v>
      </c>
      <c r="BE18" s="82" t="s">
        <v>121</v>
      </c>
      <c r="BF18" s="82" t="s">
        <v>122</v>
      </c>
      <c r="BG18" s="83" t="s">
        <v>123</v>
      </c>
      <c r="BI18" s="41" t="s">
        <v>16</v>
      </c>
      <c r="BJ18" s="79" t="s">
        <v>17</v>
      </c>
      <c r="BK18" s="79" t="s">
        <v>18</v>
      </c>
      <c r="BL18" s="272" t="s">
        <v>105</v>
      </c>
      <c r="BM18" s="186" t="s">
        <v>20</v>
      </c>
      <c r="BN18" s="81" t="s">
        <v>106</v>
      </c>
      <c r="BO18" s="82" t="s">
        <v>107</v>
      </c>
      <c r="BP18" s="82" t="s">
        <v>108</v>
      </c>
      <c r="BQ18" s="82" t="s">
        <v>109</v>
      </c>
      <c r="BR18" s="83" t="s">
        <v>110</v>
      </c>
      <c r="BS18" s="81" t="s">
        <v>111</v>
      </c>
      <c r="BT18" s="204" t="s">
        <v>112</v>
      </c>
      <c r="BU18" s="81" t="s">
        <v>119</v>
      </c>
      <c r="BV18" s="82" t="s">
        <v>120</v>
      </c>
      <c r="BW18" s="82" t="s">
        <v>121</v>
      </c>
      <c r="BX18" s="83" t="s">
        <v>122</v>
      </c>
      <c r="BY18" s="205" t="s">
        <v>115</v>
      </c>
      <c r="BZ18" s="206"/>
      <c r="CA18" s="207" t="s">
        <v>116</v>
      </c>
      <c r="CB18" s="208" t="s">
        <v>117</v>
      </c>
      <c r="CC18" s="91"/>
      <c r="CD18" s="64"/>
      <c r="CE18" s="297" t="s">
        <v>118</v>
      </c>
      <c r="CF18" s="298"/>
      <c r="CG18" s="298"/>
      <c r="CH18" s="299"/>
      <c r="CI18" s="301"/>
      <c r="CJ18" s="37"/>
      <c r="CK18" s="39"/>
    </row>
    <row r="19" spans="1:89" ht="21.75" customHeight="1">
      <c r="A19" s="57" t="str">
        <f aca="true" ca="1" t="shared" si="5" ref="A19:B26">OFFSET(A19,-10,0)</f>
        <v>PDL</v>
      </c>
      <c r="B19" s="57">
        <f ca="1" t="shared" si="5"/>
        <v>85</v>
      </c>
      <c r="C19" s="40">
        <v>1</v>
      </c>
      <c r="D19" s="100" t="str">
        <f aca="true" ca="1" t="shared" si="6" ref="D19:E26">OFFSET(D19,-10,0)</f>
        <v>CHUSSEAU Eric</v>
      </c>
      <c r="E19" s="57" t="str">
        <f ca="1" t="shared" si="6"/>
        <v>M</v>
      </c>
      <c r="F19" s="57">
        <v>40</v>
      </c>
      <c r="G19" s="57" t="str">
        <f aca="true" ca="1" t="shared" si="7" ref="G19:G26">OFFSET(G19,-10,0)</f>
        <v>JUDO CLUB AUBINOIS</v>
      </c>
      <c r="H19" s="120">
        <v>0</v>
      </c>
      <c r="I19" s="121">
        <v>0</v>
      </c>
      <c r="J19" s="121">
        <v>0</v>
      </c>
      <c r="K19" s="121">
        <v>0</v>
      </c>
      <c r="L19" s="122" t="str">
        <f aca="true" t="shared" si="8" ref="L19:L25">IF(M19&lt;&gt;"","-","")</f>
        <v>-</v>
      </c>
      <c r="M19" s="102">
        <v>0</v>
      </c>
      <c r="N19" s="107"/>
      <c r="O19" s="229">
        <f aca="true" t="shared" si="9" ref="O19:O26">SUM(H19:N19,BC19:BG19)</f>
        <v>0</v>
      </c>
      <c r="P19" s="109"/>
      <c r="Q19" s="302"/>
      <c r="R19" s="90">
        <f aca="true" ca="1" t="shared" si="10" ref="R19:R26">SUM(OFFSET(R19,0,-12),OFFSET(R19,0,-3))</f>
        <v>40</v>
      </c>
      <c r="S19" s="91"/>
      <c r="T19" s="64"/>
      <c r="U19" s="303" t="s">
        <v>46</v>
      </c>
      <c r="V19" s="219" t="s">
        <v>21</v>
      </c>
      <c r="W19" s="220" t="s">
        <v>38</v>
      </c>
      <c r="X19" s="222" t="s">
        <v>58</v>
      </c>
      <c r="Y19" s="96"/>
      <c r="Z19" s="161"/>
      <c r="AA19" s="223"/>
      <c r="BC19" s="120"/>
      <c r="BD19" s="121"/>
      <c r="BE19" s="121"/>
      <c r="BF19" s="121"/>
      <c r="BG19" s="122"/>
      <c r="BI19" s="40">
        <v>1</v>
      </c>
      <c r="BJ19" s="57" t="str">
        <f aca="true" t="shared" si="11" ref="BJ19:BM20">D19</f>
        <v>CHUSSEAU Eric</v>
      </c>
      <c r="BK19" s="57" t="str">
        <f t="shared" si="11"/>
        <v>M</v>
      </c>
      <c r="BL19" s="57">
        <f t="shared" si="11"/>
        <v>40</v>
      </c>
      <c r="BM19" s="57" t="str">
        <f t="shared" si="11"/>
        <v>JUDO CLUB AUBINOIS</v>
      </c>
      <c r="BN19" s="120"/>
      <c r="BO19" s="121"/>
      <c r="BP19" s="121"/>
      <c r="BQ19" s="121"/>
      <c r="BR19" s="122"/>
      <c r="BS19" s="102"/>
      <c r="BT19" s="107"/>
      <c r="BU19" s="102"/>
      <c r="BV19" s="103"/>
      <c r="BW19" s="103"/>
      <c r="BX19" s="104"/>
      <c r="BY19" s="229">
        <f aca="true" t="shared" si="12" ref="BY19:BY26">SUM(BN19:BT19,DF19:DJ19)</f>
        <v>0</v>
      </c>
      <c r="BZ19" s="109"/>
      <c r="CA19" s="302"/>
      <c r="CB19" s="90">
        <f aca="true" ca="1" t="shared" si="13" ref="CB19:CB26">SUM(OFFSET(CB19,0,-12),OFFSET(CB19,0,-3))</f>
        <v>0</v>
      </c>
      <c r="CC19" s="91"/>
      <c r="CD19" s="64"/>
      <c r="CE19" s="188" t="s">
        <v>46</v>
      </c>
      <c r="CF19" s="189" t="s">
        <v>21</v>
      </c>
      <c r="CG19" s="189" t="s">
        <v>38</v>
      </c>
      <c r="CH19" s="190" t="s">
        <v>58</v>
      </c>
      <c r="CI19" s="96"/>
      <c r="CJ19" s="102"/>
      <c r="CK19" s="104"/>
    </row>
    <row r="20" spans="1:89" ht="21.75" customHeight="1" thickBot="1">
      <c r="A20" s="57" t="str">
        <f ca="1" t="shared" si="5"/>
        <v>BRE</v>
      </c>
      <c r="B20" s="57">
        <f ca="1" t="shared" si="5"/>
        <v>35</v>
      </c>
      <c r="C20" s="40">
        <v>2</v>
      </c>
      <c r="D20" s="100" t="str">
        <f ca="1" t="shared" si="6"/>
        <v>DUBOURDIEU Pascal</v>
      </c>
      <c r="E20" s="57" t="str">
        <f ca="1" t="shared" si="6"/>
        <v>M</v>
      </c>
      <c r="F20" s="57">
        <v>0</v>
      </c>
      <c r="G20" s="57" t="str">
        <f ca="1" t="shared" si="7"/>
        <v>AS DE CHANTEPIE JUDO</v>
      </c>
      <c r="H20" s="120" t="str">
        <f>IF(M20&lt;&gt;"","-","")</f>
        <v>-</v>
      </c>
      <c r="I20" s="121" t="str">
        <f>IF(M20&lt;&gt;"","-","")</f>
        <v>-</v>
      </c>
      <c r="J20" s="121" t="str">
        <f>IF(M20&lt;&gt;"","-","")</f>
        <v>-</v>
      </c>
      <c r="K20" s="121" t="str">
        <f>IF(M20&lt;&gt;"","-","")</f>
        <v>-</v>
      </c>
      <c r="L20" s="122" t="str">
        <f t="shared" si="8"/>
        <v>-</v>
      </c>
      <c r="M20" s="120" t="s">
        <v>240</v>
      </c>
      <c r="N20" s="125"/>
      <c r="O20" s="304">
        <f t="shared" si="9"/>
        <v>0</v>
      </c>
      <c r="P20" s="127"/>
      <c r="Q20" s="302"/>
      <c r="R20" s="90">
        <f ca="1" t="shared" si="10"/>
        <v>0</v>
      </c>
      <c r="S20" s="91"/>
      <c r="T20" s="64"/>
      <c r="U20" s="314" t="s">
        <v>52</v>
      </c>
      <c r="V20" s="231" t="s">
        <v>54</v>
      </c>
      <c r="W20" s="136" t="s">
        <v>55</v>
      </c>
      <c r="X20" s="137" t="s">
        <v>64</v>
      </c>
      <c r="Y20" s="96"/>
      <c r="Z20" s="223"/>
      <c r="AA20" s="223"/>
      <c r="BC20" s="120"/>
      <c r="BD20" s="121"/>
      <c r="BE20" s="121"/>
      <c r="BF20" s="121"/>
      <c r="BG20" s="122"/>
      <c r="BI20" s="40">
        <v>2</v>
      </c>
      <c r="BJ20" s="57" t="str">
        <f t="shared" si="11"/>
        <v>DUBOURDIEU Pascal</v>
      </c>
      <c r="BK20" s="57" t="str">
        <f t="shared" si="11"/>
        <v>M</v>
      </c>
      <c r="BL20" s="57">
        <f t="shared" si="11"/>
        <v>0</v>
      </c>
      <c r="BM20" s="57" t="str">
        <f t="shared" si="11"/>
        <v>AS DE CHANTEPIE JUDO</v>
      </c>
      <c r="BN20" s="120"/>
      <c r="BO20" s="121"/>
      <c r="BP20" s="121"/>
      <c r="BQ20" s="121"/>
      <c r="BR20" s="122"/>
      <c r="BS20" s="120"/>
      <c r="BT20" s="125"/>
      <c r="BU20" s="120"/>
      <c r="BV20" s="121"/>
      <c r="BW20" s="121"/>
      <c r="BX20" s="122"/>
      <c r="BY20" s="304">
        <f t="shared" si="12"/>
        <v>0</v>
      </c>
      <c r="BZ20" s="127"/>
      <c r="CA20" s="302"/>
      <c r="CB20" s="90">
        <f ca="1" t="shared" si="13"/>
        <v>0</v>
      </c>
      <c r="CC20" s="91"/>
      <c r="CD20" s="64"/>
      <c r="CE20" s="305" t="s">
        <v>52</v>
      </c>
      <c r="CF20" s="306" t="s">
        <v>54</v>
      </c>
      <c r="CG20" s="306" t="s">
        <v>55</v>
      </c>
      <c r="CH20" s="307" t="s">
        <v>64</v>
      </c>
      <c r="CI20" s="96"/>
      <c r="CJ20" s="120"/>
      <c r="CK20" s="122"/>
    </row>
    <row r="21" spans="1:89" ht="21.75" customHeight="1">
      <c r="A21" s="57" t="str">
        <f ca="1" t="shared" si="5"/>
        <v>BRE</v>
      </c>
      <c r="B21" s="57">
        <f ca="1" t="shared" si="5"/>
        <v>35</v>
      </c>
      <c r="C21" s="40">
        <v>3</v>
      </c>
      <c r="D21" s="100" t="str">
        <f ca="1" t="shared" si="6"/>
        <v>DAGNET Ivan</v>
      </c>
      <c r="E21" s="57" t="str">
        <f ca="1" t="shared" si="6"/>
        <v>M</v>
      </c>
      <c r="F21" s="57">
        <v>30</v>
      </c>
      <c r="G21" s="57" t="str">
        <f ca="1" t="shared" si="7"/>
        <v>AS DE CHANTEPIE JUDO</v>
      </c>
      <c r="H21" s="120">
        <v>7</v>
      </c>
      <c r="I21" s="121">
        <v>10</v>
      </c>
      <c r="J21" s="121">
        <v>10</v>
      </c>
      <c r="K21" s="121">
        <v>0</v>
      </c>
      <c r="L21" s="122" t="str">
        <f t="shared" si="8"/>
        <v>-</v>
      </c>
      <c r="M21" s="120">
        <v>10</v>
      </c>
      <c r="N21" s="125"/>
      <c r="O21" s="304">
        <f t="shared" si="9"/>
        <v>37</v>
      </c>
      <c r="P21" s="127"/>
      <c r="Q21" s="302"/>
      <c r="R21" s="90">
        <f ca="1" t="shared" si="10"/>
        <v>67</v>
      </c>
      <c r="S21" s="91"/>
      <c r="T21" s="64"/>
      <c r="U21" s="96"/>
      <c r="V21" s="96"/>
      <c r="W21" s="308"/>
      <c r="X21" s="96"/>
      <c r="Y21" s="308"/>
      <c r="Z21" s="308"/>
      <c r="AA21" s="223"/>
      <c r="BC21" s="120"/>
      <c r="BD21" s="121"/>
      <c r="BE21" s="121"/>
      <c r="BF21" s="121"/>
      <c r="BG21" s="122"/>
      <c r="BI21" s="40">
        <v>3</v>
      </c>
      <c r="BJ21" s="57" t="str">
        <f aca="true" t="shared" si="14" ref="BJ21:BK26">D21</f>
        <v>DAGNET Ivan</v>
      </c>
      <c r="BK21" s="57" t="str">
        <f t="shared" si="14"/>
        <v>M</v>
      </c>
      <c r="BL21" s="57">
        <f>F22</f>
        <v>80</v>
      </c>
      <c r="BM21" s="57" t="str">
        <f aca="true" t="shared" si="15" ref="BM21:BM26">G21</f>
        <v>AS DE CHANTEPIE JUDO</v>
      </c>
      <c r="BN21" s="120"/>
      <c r="BO21" s="121"/>
      <c r="BP21" s="121"/>
      <c r="BQ21" s="121"/>
      <c r="BR21" s="122"/>
      <c r="BS21" s="120"/>
      <c r="BT21" s="125"/>
      <c r="BU21" s="120"/>
      <c r="BV21" s="121"/>
      <c r="BW21" s="121"/>
      <c r="BX21" s="122"/>
      <c r="BY21" s="304">
        <f t="shared" si="12"/>
        <v>0</v>
      </c>
      <c r="BZ21" s="127"/>
      <c r="CA21" s="302"/>
      <c r="CB21" s="90">
        <f ca="1" t="shared" si="13"/>
        <v>0</v>
      </c>
      <c r="CC21" s="91"/>
      <c r="CD21" s="64"/>
      <c r="CE21" s="141"/>
      <c r="CF21" s="96"/>
      <c r="CG21" s="308"/>
      <c r="CH21" s="96"/>
      <c r="CI21" s="308"/>
      <c r="CJ21" s="120"/>
      <c r="CK21" s="122"/>
    </row>
    <row r="22" spans="1:89" ht="21.75" customHeight="1">
      <c r="A22" s="57" t="str">
        <f ca="1" t="shared" si="5"/>
        <v>PDL</v>
      </c>
      <c r="B22" s="57">
        <f ca="1" t="shared" si="5"/>
        <v>49</v>
      </c>
      <c r="C22" s="40">
        <v>4</v>
      </c>
      <c r="D22" s="100" t="str">
        <f ca="1" t="shared" si="6"/>
        <v>LEGROS Christian</v>
      </c>
      <c r="E22" s="57" t="str">
        <f ca="1" t="shared" si="6"/>
        <v>M</v>
      </c>
      <c r="F22" s="57">
        <v>80</v>
      </c>
      <c r="G22" s="57" t="str">
        <f ca="1" t="shared" si="7"/>
        <v>JUDO CLUB DE LA POSSONNIERE</v>
      </c>
      <c r="H22" s="120">
        <v>10</v>
      </c>
      <c r="I22" s="121">
        <v>0</v>
      </c>
      <c r="J22" s="121">
        <v>0</v>
      </c>
      <c r="K22" s="121">
        <v>10</v>
      </c>
      <c r="L22" s="122" t="str">
        <f t="shared" si="8"/>
        <v>-</v>
      </c>
      <c r="M22" s="120" t="s">
        <v>124</v>
      </c>
      <c r="N22" s="125"/>
      <c r="O22" s="304">
        <f t="shared" si="9"/>
        <v>20</v>
      </c>
      <c r="P22" s="127"/>
      <c r="Q22" s="302"/>
      <c r="R22" s="142">
        <f ca="1" t="shared" si="10"/>
        <v>100</v>
      </c>
      <c r="S22" s="91"/>
      <c r="T22" s="64"/>
      <c r="U22" s="96"/>
      <c r="V22" s="96"/>
      <c r="W22" s="308"/>
      <c r="X22" s="96"/>
      <c r="Y22" s="308"/>
      <c r="Z22" s="308"/>
      <c r="AA22" s="223"/>
      <c r="BC22" s="120"/>
      <c r="BD22" s="121"/>
      <c r="BE22" s="121"/>
      <c r="BF22" s="121"/>
      <c r="BG22" s="122"/>
      <c r="BI22" s="40">
        <v>4</v>
      </c>
      <c r="BJ22" s="57" t="str">
        <f t="shared" si="14"/>
        <v>LEGROS Christian</v>
      </c>
      <c r="BK22" s="57" t="str">
        <f t="shared" si="14"/>
        <v>M</v>
      </c>
      <c r="BL22" s="57">
        <f>F23</f>
        <v>84</v>
      </c>
      <c r="BM22" s="57" t="str">
        <f t="shared" si="15"/>
        <v>JUDO CLUB DE LA POSSONNIERE</v>
      </c>
      <c r="BN22" s="120"/>
      <c r="BO22" s="121"/>
      <c r="BP22" s="121"/>
      <c r="BQ22" s="121"/>
      <c r="BR22" s="122"/>
      <c r="BS22" s="120"/>
      <c r="BT22" s="125"/>
      <c r="BU22" s="120"/>
      <c r="BV22" s="121"/>
      <c r="BW22" s="121"/>
      <c r="BX22" s="122"/>
      <c r="BY22" s="304">
        <f t="shared" si="12"/>
        <v>0</v>
      </c>
      <c r="BZ22" s="127"/>
      <c r="CA22" s="302"/>
      <c r="CB22" s="90">
        <f ca="1" t="shared" si="13"/>
        <v>0</v>
      </c>
      <c r="CC22" s="91"/>
      <c r="CD22" s="64"/>
      <c r="CE22" s="141"/>
      <c r="CF22" s="96"/>
      <c r="CG22" s="308"/>
      <c r="CH22" s="96"/>
      <c r="CI22" s="308"/>
      <c r="CJ22" s="120"/>
      <c r="CK22" s="122"/>
    </row>
    <row r="23" spans="1:89" ht="21.75" customHeight="1">
      <c r="A23" s="57" t="str">
        <f ca="1" t="shared" si="5"/>
        <v>NOR</v>
      </c>
      <c r="B23" s="57">
        <f ca="1" t="shared" si="5"/>
        <v>61</v>
      </c>
      <c r="C23" s="40">
        <v>5</v>
      </c>
      <c r="D23" s="100" t="str">
        <f ca="1" t="shared" si="6"/>
        <v>BRISARD Yohan</v>
      </c>
      <c r="E23" s="57" t="str">
        <f ca="1" t="shared" si="6"/>
        <v>M</v>
      </c>
      <c r="F23" s="57">
        <v>84</v>
      </c>
      <c r="G23" s="57" t="str">
        <f ca="1" t="shared" si="7"/>
        <v>SPORTS LOISIRS CONDE JUDO</v>
      </c>
      <c r="H23" s="120">
        <v>10</v>
      </c>
      <c r="I23" s="121">
        <v>0</v>
      </c>
      <c r="J23" s="121">
        <v>0</v>
      </c>
      <c r="K23" s="121">
        <v>10</v>
      </c>
      <c r="L23" s="122" t="str">
        <f t="shared" si="8"/>
        <v>-</v>
      </c>
      <c r="M23" s="120" t="s">
        <v>124</v>
      </c>
      <c r="N23" s="125"/>
      <c r="O23" s="304">
        <f t="shared" si="9"/>
        <v>20</v>
      </c>
      <c r="P23" s="127"/>
      <c r="Q23" s="302"/>
      <c r="R23" s="142">
        <f ca="1" t="shared" si="10"/>
        <v>104</v>
      </c>
      <c r="S23" s="91"/>
      <c r="T23" s="64"/>
      <c r="U23" s="96"/>
      <c r="V23" s="96"/>
      <c r="W23" s="96"/>
      <c r="X23" s="96"/>
      <c r="Y23" s="96"/>
      <c r="Z23" s="223"/>
      <c r="AA23" s="223"/>
      <c r="BC23" s="120"/>
      <c r="BD23" s="121"/>
      <c r="BE23" s="121"/>
      <c r="BF23" s="121"/>
      <c r="BG23" s="122"/>
      <c r="BI23" s="40">
        <v>5</v>
      </c>
      <c r="BJ23" s="57" t="str">
        <f t="shared" si="14"/>
        <v>BRISARD Yohan</v>
      </c>
      <c r="BK23" s="57" t="str">
        <f t="shared" si="14"/>
        <v>M</v>
      </c>
      <c r="BL23" s="57">
        <f>F24</f>
        <v>57</v>
      </c>
      <c r="BM23" s="57" t="str">
        <f t="shared" si="15"/>
        <v>SPORTS LOISIRS CONDE JUDO</v>
      </c>
      <c r="BN23" s="120"/>
      <c r="BO23" s="121"/>
      <c r="BP23" s="121"/>
      <c r="BQ23" s="121"/>
      <c r="BR23" s="122"/>
      <c r="BS23" s="120"/>
      <c r="BT23" s="125"/>
      <c r="BU23" s="120"/>
      <c r="BV23" s="121"/>
      <c r="BW23" s="121"/>
      <c r="BX23" s="122"/>
      <c r="BY23" s="304">
        <f t="shared" si="12"/>
        <v>0</v>
      </c>
      <c r="BZ23" s="127"/>
      <c r="CA23" s="302"/>
      <c r="CB23" s="90">
        <f ca="1" t="shared" si="13"/>
        <v>0</v>
      </c>
      <c r="CC23" s="91"/>
      <c r="CD23" s="64"/>
      <c r="CE23" s="141"/>
      <c r="CF23" s="96"/>
      <c r="CG23" s="96"/>
      <c r="CH23" s="96"/>
      <c r="CI23" s="96"/>
      <c r="CJ23" s="120"/>
      <c r="CK23" s="122"/>
    </row>
    <row r="24" spans="1:89" ht="21.75" customHeight="1">
      <c r="A24" s="57" t="str">
        <f ca="1" t="shared" si="5"/>
        <v>TBO</v>
      </c>
      <c r="B24" s="57">
        <f ca="1" t="shared" si="5"/>
        <v>37</v>
      </c>
      <c r="C24" s="40">
        <v>6</v>
      </c>
      <c r="D24" s="57" t="str">
        <f ca="1" t="shared" si="6"/>
        <v>JOURDAN Loic</v>
      </c>
      <c r="E24" s="57" t="str">
        <f ca="1" t="shared" si="6"/>
        <v>M</v>
      </c>
      <c r="F24" s="57">
        <v>57</v>
      </c>
      <c r="G24" s="57" t="str">
        <f ca="1" t="shared" si="7"/>
        <v>JUDO CLUB DE SEMBLANCAY</v>
      </c>
      <c r="H24" s="120">
        <v>0</v>
      </c>
      <c r="I24" s="121">
        <v>10</v>
      </c>
      <c r="J24" s="121">
        <v>10</v>
      </c>
      <c r="K24" s="121">
        <f>IF(M24&lt;&gt;"","-","")</f>
      </c>
      <c r="L24" s="122">
        <f t="shared" si="8"/>
      </c>
      <c r="M24" s="120"/>
      <c r="N24" s="125"/>
      <c r="O24" s="304">
        <f t="shared" si="9"/>
        <v>20</v>
      </c>
      <c r="P24" s="127"/>
      <c r="Q24" s="302"/>
      <c r="R24" s="90">
        <f ca="1" t="shared" si="10"/>
        <v>77</v>
      </c>
      <c r="S24" s="91"/>
      <c r="T24" s="64"/>
      <c r="U24" s="223"/>
      <c r="V24" s="223"/>
      <c r="W24" s="309"/>
      <c r="X24" s="96"/>
      <c r="Y24" s="309"/>
      <c r="Z24" s="223"/>
      <c r="AA24" s="223"/>
      <c r="BC24" s="120">
        <v>0</v>
      </c>
      <c r="BD24" s="121"/>
      <c r="BE24" s="121"/>
      <c r="BF24" s="121"/>
      <c r="BG24" s="122"/>
      <c r="BI24" s="40">
        <v>6</v>
      </c>
      <c r="BJ24" s="57" t="str">
        <f t="shared" si="14"/>
        <v>JOURDAN Loic</v>
      </c>
      <c r="BK24" s="57" t="str">
        <f t="shared" si="14"/>
        <v>M</v>
      </c>
      <c r="BL24" s="57">
        <f>F21</f>
        <v>30</v>
      </c>
      <c r="BM24" s="57" t="str">
        <f t="shared" si="15"/>
        <v>JUDO CLUB DE SEMBLANCAY</v>
      </c>
      <c r="BN24" s="120"/>
      <c r="BO24" s="121"/>
      <c r="BP24" s="121"/>
      <c r="BQ24" s="121"/>
      <c r="BR24" s="122"/>
      <c r="BS24" s="120"/>
      <c r="BT24" s="125"/>
      <c r="BU24" s="120"/>
      <c r="BV24" s="121"/>
      <c r="BW24" s="121"/>
      <c r="BX24" s="122"/>
      <c r="BY24" s="304">
        <f t="shared" si="12"/>
        <v>0</v>
      </c>
      <c r="BZ24" s="127"/>
      <c r="CA24" s="302"/>
      <c r="CB24" s="90">
        <f ca="1" t="shared" si="13"/>
        <v>0</v>
      </c>
      <c r="CC24" s="91"/>
      <c r="CD24" s="64"/>
      <c r="CE24" s="237"/>
      <c r="CF24" s="223"/>
      <c r="CG24" s="309"/>
      <c r="CH24" s="96"/>
      <c r="CI24" s="309"/>
      <c r="CJ24" s="120"/>
      <c r="CK24" s="122"/>
    </row>
    <row r="25" spans="1:89" ht="21.75" customHeight="1">
      <c r="A25" s="57" t="str">
        <f ca="1" t="shared" si="5"/>
        <v>PDL</v>
      </c>
      <c r="B25" s="57">
        <f ca="1" t="shared" si="5"/>
        <v>49</v>
      </c>
      <c r="C25" s="40">
        <v>7</v>
      </c>
      <c r="D25" s="100" t="str">
        <f ca="1" t="shared" si="6"/>
        <v>DOUCE Laurent</v>
      </c>
      <c r="E25" s="57" t="str">
        <f ca="1" t="shared" si="6"/>
        <v>M</v>
      </c>
      <c r="F25" s="57">
        <v>37</v>
      </c>
      <c r="G25" s="57" t="str">
        <f ca="1" t="shared" si="7"/>
        <v>JC ANJOU</v>
      </c>
      <c r="H25" s="120">
        <v>0</v>
      </c>
      <c r="I25" s="121">
        <v>0</v>
      </c>
      <c r="J25" s="121" t="str">
        <f>IF(M25&lt;&gt;"","-","")</f>
        <v>-</v>
      </c>
      <c r="K25" s="121" t="str">
        <f>IF(M25&lt;&gt;"","-","")</f>
        <v>-</v>
      </c>
      <c r="L25" s="122" t="str">
        <f t="shared" si="8"/>
        <v>-</v>
      </c>
      <c r="M25" s="238" t="s">
        <v>240</v>
      </c>
      <c r="N25" s="310"/>
      <c r="O25" s="304">
        <f t="shared" si="9"/>
        <v>0</v>
      </c>
      <c r="P25" s="127"/>
      <c r="Q25" s="302"/>
      <c r="R25" s="90">
        <f ca="1" t="shared" si="10"/>
        <v>37</v>
      </c>
      <c r="S25" s="91"/>
      <c r="T25" s="64"/>
      <c r="U25" s="223"/>
      <c r="V25" s="223"/>
      <c r="W25" s="311"/>
      <c r="X25" s="96"/>
      <c r="Y25" s="311"/>
      <c r="Z25" s="223"/>
      <c r="AA25" s="223"/>
      <c r="BC25" s="120"/>
      <c r="BD25" s="121"/>
      <c r="BE25" s="121"/>
      <c r="BF25" s="121"/>
      <c r="BG25" s="122"/>
      <c r="BI25" s="40">
        <v>7</v>
      </c>
      <c r="BJ25" s="57" t="str">
        <f t="shared" si="14"/>
        <v>DOUCE Laurent</v>
      </c>
      <c r="BK25" s="57" t="str">
        <f t="shared" si="14"/>
        <v>M</v>
      </c>
      <c r="BL25" s="57">
        <f>F25</f>
        <v>37</v>
      </c>
      <c r="BM25" s="57" t="str">
        <f t="shared" si="15"/>
        <v>JC ANJOU</v>
      </c>
      <c r="BN25" s="120"/>
      <c r="BO25" s="121"/>
      <c r="BP25" s="121"/>
      <c r="BQ25" s="121"/>
      <c r="BR25" s="122"/>
      <c r="BS25" s="238"/>
      <c r="BT25" s="310"/>
      <c r="BU25" s="120"/>
      <c r="BV25" s="121"/>
      <c r="BW25" s="121"/>
      <c r="BX25" s="122"/>
      <c r="BY25" s="304">
        <f t="shared" si="12"/>
        <v>0</v>
      </c>
      <c r="BZ25" s="127"/>
      <c r="CA25" s="302"/>
      <c r="CB25" s="90">
        <f ca="1" t="shared" si="13"/>
        <v>0</v>
      </c>
      <c r="CC25" s="91"/>
      <c r="CD25" s="64"/>
      <c r="CE25" s="237"/>
      <c r="CF25" s="223"/>
      <c r="CG25" s="311"/>
      <c r="CH25" s="96"/>
      <c r="CI25" s="311"/>
      <c r="CJ25" s="120"/>
      <c r="CK25" s="122"/>
    </row>
    <row r="26" spans="1:89" ht="21.75" customHeight="1" thickBot="1">
      <c r="A26" s="57" t="str">
        <f ca="1" t="shared" si="5"/>
        <v>PDL</v>
      </c>
      <c r="B26" s="57">
        <f ca="1" t="shared" si="5"/>
        <v>49</v>
      </c>
      <c r="C26" s="40">
        <v>8</v>
      </c>
      <c r="D26" s="100" t="str">
        <f ca="1" t="shared" si="6"/>
        <v>MORGAN David</v>
      </c>
      <c r="E26" s="57" t="str">
        <f ca="1" t="shared" si="6"/>
        <v>M</v>
      </c>
      <c r="F26" s="57">
        <v>30</v>
      </c>
      <c r="G26" s="57" t="str">
        <f ca="1" t="shared" si="7"/>
        <v>JUDO CLUB ANGERS LA ROSERAIE</v>
      </c>
      <c r="H26" s="144">
        <v>0</v>
      </c>
      <c r="I26" s="145">
        <v>10</v>
      </c>
      <c r="J26" s="145">
        <v>0</v>
      </c>
      <c r="K26" s="145">
        <v>0</v>
      </c>
      <c r="L26" s="146">
        <v>7</v>
      </c>
      <c r="M26" s="144"/>
      <c r="N26" s="149"/>
      <c r="O26" s="312">
        <f t="shared" si="9"/>
        <v>17</v>
      </c>
      <c r="P26" s="151"/>
      <c r="Q26" s="302"/>
      <c r="R26" s="236">
        <f ca="1" t="shared" si="10"/>
        <v>47</v>
      </c>
      <c r="S26" s="91"/>
      <c r="T26" s="64"/>
      <c r="U26" s="223"/>
      <c r="V26" s="223"/>
      <c r="W26" s="311"/>
      <c r="X26" s="96"/>
      <c r="Y26" s="311"/>
      <c r="Z26" s="223"/>
      <c r="AA26" s="223"/>
      <c r="BC26" s="144"/>
      <c r="BD26" s="145"/>
      <c r="BE26" s="145"/>
      <c r="BF26" s="145"/>
      <c r="BG26" s="146"/>
      <c r="BI26" s="40">
        <v>8</v>
      </c>
      <c r="BJ26" s="57" t="str">
        <f t="shared" si="14"/>
        <v>MORGAN David</v>
      </c>
      <c r="BK26" s="57" t="str">
        <f t="shared" si="14"/>
        <v>M</v>
      </c>
      <c r="BL26" s="57">
        <f>F26</f>
        <v>30</v>
      </c>
      <c r="BM26" s="57" t="str">
        <f t="shared" si="15"/>
        <v>JUDO CLUB ANGERS LA ROSERAIE</v>
      </c>
      <c r="BN26" s="144"/>
      <c r="BO26" s="145"/>
      <c r="BP26" s="145"/>
      <c r="BQ26" s="145"/>
      <c r="BR26" s="146"/>
      <c r="BS26" s="144"/>
      <c r="BT26" s="149"/>
      <c r="BU26" s="144"/>
      <c r="BV26" s="145"/>
      <c r="BW26" s="145"/>
      <c r="BX26" s="146"/>
      <c r="BY26" s="312">
        <f t="shared" si="12"/>
        <v>0</v>
      </c>
      <c r="BZ26" s="151"/>
      <c r="CA26" s="302"/>
      <c r="CB26" s="90">
        <f ca="1" t="shared" si="13"/>
        <v>0</v>
      </c>
      <c r="CC26" s="91"/>
      <c r="CD26" s="64"/>
      <c r="CE26" s="246"/>
      <c r="CF26" s="247"/>
      <c r="CG26" s="313"/>
      <c r="CH26" s="156"/>
      <c r="CI26" s="313"/>
      <c r="CJ26" s="144"/>
      <c r="CK26" s="146"/>
    </row>
    <row r="27" spans="14:72" ht="12.75">
      <c r="N27" s="48" t="s">
        <v>125</v>
      </c>
      <c r="BC27" s="223"/>
      <c r="BD27" s="223"/>
      <c r="BE27" s="223"/>
      <c r="BF27" s="223"/>
      <c r="BI27" s="73"/>
      <c r="BT27" s="48" t="s">
        <v>125</v>
      </c>
    </row>
    <row r="28" spans="3:35" ht="12.75" hidden="1">
      <c r="C28" s="73">
        <f>COUNT(H28:BG28)</f>
        <v>14</v>
      </c>
      <c r="G28" s="162" t="s">
        <v>126</v>
      </c>
      <c r="H28" s="163">
        <v>2</v>
      </c>
      <c r="I28" s="163"/>
      <c r="J28" s="163">
        <v>4</v>
      </c>
      <c r="K28" s="163">
        <v>3</v>
      </c>
      <c r="L28" s="163">
        <v>1</v>
      </c>
      <c r="M28" s="163"/>
      <c r="N28" s="163">
        <v>5</v>
      </c>
      <c r="O28" s="163">
        <v>6</v>
      </c>
      <c r="P28" s="163"/>
      <c r="Q28" s="163">
        <v>7</v>
      </c>
      <c r="R28" s="163"/>
      <c r="S28" s="163">
        <v>8</v>
      </c>
      <c r="T28" s="163">
        <v>9</v>
      </c>
      <c r="U28" s="163">
        <v>10</v>
      </c>
      <c r="V28" s="163">
        <v>11</v>
      </c>
      <c r="W28" s="163"/>
      <c r="X28" s="163"/>
      <c r="Y28" s="163">
        <v>12</v>
      </c>
      <c r="Z28" s="163">
        <v>13</v>
      </c>
      <c r="AA28" s="163"/>
      <c r="AB28" s="164"/>
      <c r="AC28" s="164">
        <v>14</v>
      </c>
      <c r="AD28" s="164"/>
      <c r="AE28" s="164"/>
      <c r="AF28" s="164"/>
      <c r="AG28" s="164"/>
      <c r="AH28" s="164"/>
      <c r="AI28" s="164"/>
    </row>
    <row r="29" spans="7:35" ht="12.75" hidden="1">
      <c r="G29" s="162" t="s">
        <v>127</v>
      </c>
      <c r="H29" s="163">
        <v>2</v>
      </c>
      <c r="I29" s="163"/>
      <c r="J29" s="163">
        <v>2</v>
      </c>
      <c r="K29" s="163">
        <v>1</v>
      </c>
      <c r="L29" s="163">
        <v>1</v>
      </c>
      <c r="M29" s="163"/>
      <c r="N29" s="163">
        <v>3</v>
      </c>
      <c r="O29" s="163">
        <v>1</v>
      </c>
      <c r="P29" s="163"/>
      <c r="Q29" s="163">
        <v>3</v>
      </c>
      <c r="R29" s="163"/>
      <c r="S29" s="163">
        <v>2</v>
      </c>
      <c r="T29" s="163">
        <v>4</v>
      </c>
      <c r="U29" s="163">
        <v>4</v>
      </c>
      <c r="V29" s="163">
        <v>3</v>
      </c>
      <c r="W29" s="163"/>
      <c r="X29" s="163"/>
      <c r="Y29" s="163">
        <v>4</v>
      </c>
      <c r="Z29" s="163">
        <v>4</v>
      </c>
      <c r="AA29" s="163"/>
      <c r="AB29" s="164"/>
      <c r="AC29" s="164">
        <v>1</v>
      </c>
      <c r="AD29" s="164"/>
      <c r="AE29" s="164"/>
      <c r="AF29" s="164"/>
      <c r="AG29" s="164"/>
      <c r="AH29" s="164"/>
      <c r="AI29" s="164"/>
    </row>
    <row r="30" spans="7:35" ht="12.75" hidden="1">
      <c r="G30" s="162" t="s">
        <v>128</v>
      </c>
      <c r="H30" s="163">
        <v>1</v>
      </c>
      <c r="I30" s="163"/>
      <c r="J30" s="163">
        <v>2</v>
      </c>
      <c r="K30" s="163">
        <v>1</v>
      </c>
      <c r="L30" s="163">
        <v>1</v>
      </c>
      <c r="M30" s="163"/>
      <c r="N30" s="163">
        <v>2</v>
      </c>
      <c r="O30" s="163">
        <v>3</v>
      </c>
      <c r="P30" s="163"/>
      <c r="Q30" s="163">
        <v>2</v>
      </c>
      <c r="R30" s="163"/>
      <c r="S30" s="163">
        <v>1</v>
      </c>
      <c r="T30" s="163">
        <v>3</v>
      </c>
      <c r="U30" s="163">
        <v>2</v>
      </c>
      <c r="V30" s="163">
        <v>4</v>
      </c>
      <c r="W30" s="163"/>
      <c r="X30" s="163"/>
      <c r="Y30" s="163">
        <v>3</v>
      </c>
      <c r="Z30" s="163">
        <v>5</v>
      </c>
      <c r="AA30" s="163"/>
      <c r="AB30" s="164"/>
      <c r="AC30" s="164">
        <v>1</v>
      </c>
      <c r="AD30" s="164"/>
      <c r="AE30" s="164"/>
      <c r="AF30" s="164"/>
      <c r="AG30" s="164"/>
      <c r="AH30" s="164"/>
      <c r="AI30" s="164"/>
    </row>
  </sheetData>
  <sheetProtection formatCells="0" formatColumns="0" selectLockedCells="1"/>
  <mergeCells count="60">
    <mergeCell ref="BY23:BZ23"/>
    <mergeCell ref="CB23:CC23"/>
    <mergeCell ref="BY25:BZ25"/>
    <mergeCell ref="CB25:CC25"/>
    <mergeCell ref="BY26:BZ26"/>
    <mergeCell ref="CB26:CC26"/>
    <mergeCell ref="BY24:BZ24"/>
    <mergeCell ref="CB24:CC24"/>
    <mergeCell ref="BY19:BZ19"/>
    <mergeCell ref="CB19:CC19"/>
    <mergeCell ref="BY20:BZ20"/>
    <mergeCell ref="CB20:CC20"/>
    <mergeCell ref="BY21:BZ21"/>
    <mergeCell ref="CB21:CC21"/>
    <mergeCell ref="BY22:BZ22"/>
    <mergeCell ref="CB22:CC22"/>
    <mergeCell ref="CC5:CE6"/>
    <mergeCell ref="CF5:CG6"/>
    <mergeCell ref="BS17:BT17"/>
    <mergeCell ref="BY18:BZ18"/>
    <mergeCell ref="CB18:CC18"/>
    <mergeCell ref="CE18:CH18"/>
    <mergeCell ref="BU17:BX17"/>
    <mergeCell ref="CH7:CI7"/>
    <mergeCell ref="CH8:CI8"/>
    <mergeCell ref="BM4:BM6"/>
    <mergeCell ref="U18:X18"/>
    <mergeCell ref="R18:S18"/>
    <mergeCell ref="R19:S19"/>
    <mergeCell ref="BC6:BG6"/>
    <mergeCell ref="Z5:AA6"/>
    <mergeCell ref="W5:Y6"/>
    <mergeCell ref="BV1:BX1"/>
    <mergeCell ref="BQ2:BT2"/>
    <mergeCell ref="BV2:BV3"/>
    <mergeCell ref="BW2:BW3"/>
    <mergeCell ref="BX2:BX3"/>
    <mergeCell ref="M17:N17"/>
    <mergeCell ref="P1:R1"/>
    <mergeCell ref="G4:G6"/>
    <mergeCell ref="O26:P26"/>
    <mergeCell ref="O21:P21"/>
    <mergeCell ref="O22:P22"/>
    <mergeCell ref="O23:P23"/>
    <mergeCell ref="R24:S24"/>
    <mergeCell ref="R21:S21"/>
    <mergeCell ref="R26:S26"/>
    <mergeCell ref="K2:N2"/>
    <mergeCell ref="P2:P3"/>
    <mergeCell ref="Q2:Q3"/>
    <mergeCell ref="R2:R3"/>
    <mergeCell ref="O18:P18"/>
    <mergeCell ref="R22:S22"/>
    <mergeCell ref="O19:P19"/>
    <mergeCell ref="O20:P20"/>
    <mergeCell ref="O25:P25"/>
    <mergeCell ref="R20:S20"/>
    <mergeCell ref="R25:S25"/>
    <mergeCell ref="O24:P24"/>
    <mergeCell ref="R23:S23"/>
  </mergeCells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7">
    <pageSetUpPr fitToPage="1"/>
  </sheetPr>
  <dimension ref="A1:CW28"/>
  <sheetViews>
    <sheetView zoomScale="81" zoomScaleNormal="81" workbookViewId="0" topLeftCell="A7">
      <pane xSplit="7" ySplit="2" topLeftCell="H9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H8" sqref="H8"/>
    </sheetView>
  </sheetViews>
  <sheetFormatPr defaultColWidth="11.421875" defaultRowHeight="12.75"/>
  <cols>
    <col min="1" max="1" width="6.140625" style="168" hidden="1" customWidth="1"/>
    <col min="2" max="2" width="5.140625" style="168" hidden="1" customWidth="1"/>
    <col min="3" max="3" width="4.00390625" style="319" bestFit="1" customWidth="1"/>
    <col min="4" max="4" width="29.28125" style="168" customWidth="1"/>
    <col min="5" max="5" width="3.140625" style="168" customWidth="1"/>
    <col min="6" max="6" width="7.7109375" style="318" customWidth="1"/>
    <col min="7" max="7" width="27.421875" style="168" customWidth="1"/>
    <col min="8" max="22" width="5.57421875" style="168" customWidth="1"/>
    <col min="23" max="23" width="5.7109375" style="168" customWidth="1"/>
    <col min="24" max="24" width="5.57421875" style="168" customWidth="1"/>
    <col min="25" max="28" width="5.57421875" style="168" hidden="1" customWidth="1"/>
    <col min="29" max="29" width="2.8515625" style="168" customWidth="1"/>
    <col min="30" max="35" width="11.421875" style="0" hidden="1" customWidth="1"/>
    <col min="36" max="41" width="11.421875" style="168" hidden="1" customWidth="1"/>
    <col min="42" max="47" width="11.421875" style="0" hidden="1" customWidth="1"/>
    <col min="48" max="53" width="11.421875" style="168" hidden="1" customWidth="1"/>
    <col min="54" max="54" width="11.140625" style="168" hidden="1" customWidth="1"/>
    <col min="55" max="55" width="5.7109375" style="168" customWidth="1"/>
    <col min="56" max="59" width="5.7109375" style="168" hidden="1" customWidth="1"/>
    <col min="60" max="60" width="11.421875" style="168" customWidth="1"/>
    <col min="61" max="61" width="4.57421875" style="168" hidden="1" customWidth="1"/>
    <col min="62" max="62" width="22.57421875" style="168" hidden="1" customWidth="1"/>
    <col min="63" max="63" width="3.28125" style="168" hidden="1" customWidth="1"/>
    <col min="64" max="64" width="7.7109375" style="168" hidden="1" customWidth="1"/>
    <col min="65" max="65" width="22.00390625" style="168" hidden="1" customWidth="1"/>
    <col min="66" max="82" width="4.00390625" style="168" hidden="1" customWidth="1"/>
    <col min="83" max="83" width="4.28125" style="168" hidden="1" customWidth="1"/>
    <col min="84" max="87" width="4.00390625" style="168" hidden="1" customWidth="1"/>
    <col min="88" max="89" width="3.7109375" style="168" hidden="1" customWidth="1"/>
    <col min="90" max="90" width="4.00390625" style="168" customWidth="1"/>
    <col min="91" max="91" width="11.421875" style="168" customWidth="1"/>
    <col min="92" max="95" width="11.421875" style="168" hidden="1" customWidth="1"/>
    <col min="96" max="100" width="11.421875" style="168" customWidth="1"/>
    <col min="101" max="101" width="0" style="168" hidden="1" customWidth="1"/>
    <col min="102" max="16384" width="11.421875" style="168" customWidth="1"/>
  </cols>
  <sheetData>
    <row r="1" spans="3:101" ht="13.5" thickBot="1">
      <c r="C1" s="169">
        <v>7</v>
      </c>
      <c r="D1" s="5"/>
      <c r="E1" s="5"/>
      <c r="F1" s="315"/>
      <c r="G1" s="5"/>
      <c r="H1" s="5"/>
      <c r="I1" s="5"/>
      <c r="J1" s="5"/>
      <c r="K1" s="5"/>
      <c r="L1" s="5"/>
      <c r="M1" s="5"/>
      <c r="N1" s="5"/>
      <c r="O1" s="5"/>
      <c r="P1" s="6" t="s">
        <v>0</v>
      </c>
      <c r="Q1" s="6"/>
      <c r="R1" s="6"/>
      <c r="S1" s="5"/>
      <c r="T1" s="5"/>
      <c r="U1" s="5"/>
      <c r="V1" s="5"/>
      <c r="W1" s="4"/>
      <c r="X1" s="4"/>
      <c r="BI1" s="169">
        <v>7</v>
      </c>
      <c r="BJ1" s="5"/>
      <c r="BK1" s="5"/>
      <c r="BL1" s="315"/>
      <c r="BM1" s="5"/>
      <c r="BN1" s="5"/>
      <c r="BO1" s="5"/>
      <c r="BP1" s="5"/>
      <c r="BQ1" s="5"/>
      <c r="BR1" s="5"/>
      <c r="BS1" s="5"/>
      <c r="BT1" s="5"/>
      <c r="BU1" s="5"/>
      <c r="BV1" s="6" t="s">
        <v>0</v>
      </c>
      <c r="BW1" s="6"/>
      <c r="BX1" s="6"/>
      <c r="BY1" s="5"/>
      <c r="BZ1" s="5"/>
      <c r="CA1" s="5"/>
      <c r="CB1" s="5"/>
      <c r="CC1" s="4"/>
      <c r="CD1" s="4"/>
      <c r="CW1" s="168" t="s">
        <v>401</v>
      </c>
    </row>
    <row r="2" spans="3:101" ht="16.5" customHeight="1" thickBot="1">
      <c r="C2" s="171"/>
      <c r="D2" s="5"/>
      <c r="E2" s="5"/>
      <c r="F2" s="8" t="s">
        <v>2</v>
      </c>
      <c r="G2" s="316" t="s">
        <v>402</v>
      </c>
      <c r="H2" s="5">
        <v>2</v>
      </c>
      <c r="I2" s="5"/>
      <c r="J2" s="10" t="s">
        <v>4</v>
      </c>
      <c r="K2" s="172">
        <f ca="1">TODAY()</f>
        <v>41798</v>
      </c>
      <c r="L2" s="172"/>
      <c r="M2" s="172"/>
      <c r="N2" s="172"/>
      <c r="O2" s="5"/>
      <c r="P2" s="173" t="s">
        <v>67</v>
      </c>
      <c r="Q2" s="173"/>
      <c r="R2" s="12"/>
      <c r="S2" s="180"/>
      <c r="BI2" s="171"/>
      <c r="BJ2" s="5"/>
      <c r="BK2" s="5"/>
      <c r="BL2" s="8" t="s">
        <v>2</v>
      </c>
      <c r="BM2" s="317" t="str">
        <f>G2</f>
        <v>44 -  P40 M M</v>
      </c>
      <c r="BN2" s="5"/>
      <c r="BO2" s="5"/>
      <c r="BP2" s="10" t="s">
        <v>4</v>
      </c>
      <c r="BQ2" s="172">
        <f ca="1">TODAY()</f>
        <v>41798</v>
      </c>
      <c r="BR2" s="172"/>
      <c r="BS2" s="172"/>
      <c r="BT2" s="172"/>
      <c r="BU2" s="5"/>
      <c r="BV2" s="173"/>
      <c r="BW2" s="173"/>
      <c r="BX2" s="12"/>
      <c r="BY2" s="180"/>
      <c r="CW2" s="168" t="s">
        <v>403</v>
      </c>
    </row>
    <row r="3" spans="3:77" ht="13.5" customHeight="1" thickBot="1">
      <c r="C3" s="171"/>
      <c r="D3" s="5"/>
      <c r="E3" s="5"/>
      <c r="F3" s="315"/>
      <c r="G3" s="5"/>
      <c r="H3" s="5"/>
      <c r="I3" s="5"/>
      <c r="J3" s="5"/>
      <c r="K3" s="5"/>
      <c r="L3" s="5"/>
      <c r="M3" s="5"/>
      <c r="N3" s="5"/>
      <c r="O3" s="5"/>
      <c r="P3" s="174"/>
      <c r="Q3" s="174"/>
      <c r="R3" s="14"/>
      <c r="S3" s="5"/>
      <c r="BI3" s="171"/>
      <c r="BJ3" s="5"/>
      <c r="BK3" s="5"/>
      <c r="BL3" s="315"/>
      <c r="BM3" s="5"/>
      <c r="BN3" s="5"/>
      <c r="BO3" s="5"/>
      <c r="BP3" s="5"/>
      <c r="BQ3" s="5"/>
      <c r="BR3" s="5"/>
      <c r="BS3" s="5"/>
      <c r="BT3" s="5"/>
      <c r="BU3" s="5"/>
      <c r="BV3" s="174"/>
      <c r="BW3" s="174"/>
      <c r="BX3" s="14"/>
      <c r="BY3" s="5"/>
    </row>
    <row r="4" spans="3:82" ht="13.5" thickBot="1">
      <c r="C4" s="171"/>
      <c r="D4" s="5"/>
      <c r="E4" s="5"/>
      <c r="G4" s="175"/>
      <c r="H4" s="5"/>
      <c r="I4" s="5"/>
      <c r="J4" s="5" t="s">
        <v>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4"/>
      <c r="X4" s="4"/>
      <c r="BI4" s="171"/>
      <c r="BJ4" s="5"/>
      <c r="BK4" s="5"/>
      <c r="BL4" s="318"/>
      <c r="BM4" s="175"/>
      <c r="BN4" s="5"/>
      <c r="BO4" s="5"/>
      <c r="BP4" s="5" t="s">
        <v>7</v>
      </c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4"/>
      <c r="CD4" s="4"/>
    </row>
    <row r="5" spans="3:82" ht="13.5" customHeight="1" thickTop="1">
      <c r="C5" s="171"/>
      <c r="D5" s="5"/>
      <c r="E5" s="5"/>
      <c r="F5" s="18" t="s">
        <v>9</v>
      </c>
      <c r="G5" s="176"/>
      <c r="H5" s="5"/>
      <c r="I5" s="5"/>
      <c r="J5" s="10" t="s">
        <v>10</v>
      </c>
      <c r="K5" s="5"/>
      <c r="L5" s="5"/>
      <c r="M5" s="5"/>
      <c r="N5" s="5"/>
      <c r="O5" s="5"/>
      <c r="P5" s="5"/>
      <c r="Q5" s="5"/>
      <c r="R5" s="5"/>
      <c r="S5" s="5"/>
      <c r="T5" s="5"/>
      <c r="U5" s="21" t="s">
        <v>11</v>
      </c>
      <c r="V5" s="22"/>
      <c r="W5" s="23" t="str">
        <f>LEFT(G2,2)</f>
        <v>44</v>
      </c>
      <c r="X5" s="24"/>
      <c r="BI5" s="171"/>
      <c r="BJ5" s="5"/>
      <c r="BK5" s="5"/>
      <c r="BL5" s="18" t="s">
        <v>9</v>
      </c>
      <c r="BM5" s="176"/>
      <c r="BN5" s="5"/>
      <c r="BO5" s="5"/>
      <c r="BP5" s="10" t="s">
        <v>10</v>
      </c>
      <c r="BQ5" s="5"/>
      <c r="BR5" s="5"/>
      <c r="BS5" s="5"/>
      <c r="BT5" s="5"/>
      <c r="BU5" s="5"/>
      <c r="BV5" s="5"/>
      <c r="BW5" s="5"/>
      <c r="BX5" s="5"/>
      <c r="BY5" s="5"/>
      <c r="BZ5" s="21" t="s">
        <v>11</v>
      </c>
      <c r="CA5" s="21"/>
      <c r="CB5" s="22"/>
      <c r="CC5" s="23" t="str">
        <f>W5</f>
        <v>44</v>
      </c>
      <c r="CD5" s="24"/>
    </row>
    <row r="6" spans="3:82" ht="13.5" customHeight="1" thickBot="1">
      <c r="C6" s="171"/>
      <c r="D6" s="5"/>
      <c r="E6" s="5"/>
      <c r="F6" s="315"/>
      <c r="G6" s="177"/>
      <c r="H6" s="10"/>
      <c r="I6" s="10"/>
      <c r="J6" s="10"/>
      <c r="K6" s="10"/>
      <c r="L6" s="5"/>
      <c r="M6" s="5"/>
      <c r="N6" s="5"/>
      <c r="O6" s="5"/>
      <c r="P6" s="5"/>
      <c r="Q6" s="5"/>
      <c r="R6" s="5"/>
      <c r="S6" s="5"/>
      <c r="T6" s="5"/>
      <c r="U6" s="21"/>
      <c r="V6" s="22"/>
      <c r="W6" s="26"/>
      <c r="X6" s="27"/>
      <c r="BC6" s="178"/>
      <c r="BD6" s="178"/>
      <c r="BE6" s="178"/>
      <c r="BF6" s="178"/>
      <c r="BG6" s="178"/>
      <c r="BI6" s="171"/>
      <c r="BJ6" s="5"/>
      <c r="BK6" s="5"/>
      <c r="BL6" s="315"/>
      <c r="BM6" s="177"/>
      <c r="BN6" s="10"/>
      <c r="BO6" s="10"/>
      <c r="BP6" s="10"/>
      <c r="BQ6" s="10"/>
      <c r="BR6" s="5"/>
      <c r="BS6" s="5"/>
      <c r="BT6" s="5"/>
      <c r="BU6" s="5"/>
      <c r="BV6" s="5"/>
      <c r="BW6" s="5"/>
      <c r="BX6" s="5"/>
      <c r="BY6" s="5"/>
      <c r="BZ6" s="21"/>
      <c r="CA6" s="21"/>
      <c r="CB6" s="22"/>
      <c r="CC6" s="26"/>
      <c r="CD6" s="27"/>
    </row>
    <row r="7" spans="54:89" ht="18.75" customHeight="1" thickTop="1">
      <c r="BB7" s="168" t="s">
        <v>13</v>
      </c>
      <c r="BC7" s="181">
        <v>43</v>
      </c>
      <c r="BD7" s="182"/>
      <c r="BE7" s="182"/>
      <c r="BF7" s="182"/>
      <c r="BG7" s="183"/>
      <c r="BI7" s="319"/>
      <c r="BL7" s="318"/>
      <c r="CF7" s="184" t="s">
        <v>13</v>
      </c>
      <c r="CG7" s="184"/>
      <c r="CH7" s="181"/>
      <c r="CI7" s="182"/>
      <c r="CJ7" s="182"/>
      <c r="CK7" s="183"/>
    </row>
    <row r="8" spans="1:89" ht="19.5" customHeight="1">
      <c r="A8" s="79" t="s">
        <v>14</v>
      </c>
      <c r="B8" s="79" t="s">
        <v>15</v>
      </c>
      <c r="C8" s="41" t="s">
        <v>16</v>
      </c>
      <c r="D8" s="41" t="s">
        <v>17</v>
      </c>
      <c r="E8" s="269" t="s">
        <v>18</v>
      </c>
      <c r="F8" s="41" t="s">
        <v>19</v>
      </c>
      <c r="G8" s="41" t="s">
        <v>20</v>
      </c>
      <c r="H8" s="42" t="s">
        <v>32</v>
      </c>
      <c r="I8" s="42" t="s">
        <v>29</v>
      </c>
      <c r="J8" s="42" t="s">
        <v>53</v>
      </c>
      <c r="K8" s="42" t="s">
        <v>46</v>
      </c>
      <c r="L8" s="42" t="s">
        <v>39</v>
      </c>
      <c r="M8" s="42" t="s">
        <v>51</v>
      </c>
      <c r="N8" s="42" t="s">
        <v>28</v>
      </c>
      <c r="O8" s="42" t="s">
        <v>21</v>
      </c>
      <c r="P8" s="42" t="s">
        <v>52</v>
      </c>
      <c r="Q8" s="42" t="s">
        <v>55</v>
      </c>
      <c r="R8" s="42" t="s">
        <v>50</v>
      </c>
      <c r="S8" s="42" t="s">
        <v>31</v>
      </c>
      <c r="T8" s="42" t="s">
        <v>54</v>
      </c>
      <c r="U8" s="42" t="s">
        <v>34</v>
      </c>
      <c r="V8" s="42" t="s">
        <v>23</v>
      </c>
      <c r="W8" s="42" t="s">
        <v>36</v>
      </c>
      <c r="X8" s="42" t="s">
        <v>62</v>
      </c>
      <c r="Y8" s="46" t="s">
        <v>26</v>
      </c>
      <c r="Z8" s="46" t="s">
        <v>40</v>
      </c>
      <c r="AA8" s="46" t="s">
        <v>41</v>
      </c>
      <c r="AB8" s="46" t="s">
        <v>58</v>
      </c>
      <c r="BB8" s="168" t="s">
        <v>66</v>
      </c>
      <c r="BC8" s="188" t="s">
        <v>201</v>
      </c>
      <c r="BD8" s="189"/>
      <c r="BE8" s="189"/>
      <c r="BF8" s="189"/>
      <c r="BG8" s="190"/>
      <c r="BI8" s="41" t="s">
        <v>16</v>
      </c>
      <c r="BJ8" s="41" t="s">
        <v>17</v>
      </c>
      <c r="BK8" s="269" t="s">
        <v>18</v>
      </c>
      <c r="BL8" s="41" t="s">
        <v>19</v>
      </c>
      <c r="BM8" s="41" t="s">
        <v>20</v>
      </c>
      <c r="BN8" s="189" t="s">
        <v>32</v>
      </c>
      <c r="BO8" s="189" t="s">
        <v>29</v>
      </c>
      <c r="BP8" s="189" t="s">
        <v>53</v>
      </c>
      <c r="BQ8" s="189" t="s">
        <v>46</v>
      </c>
      <c r="BR8" s="189" t="s">
        <v>39</v>
      </c>
      <c r="BS8" s="189" t="s">
        <v>51</v>
      </c>
      <c r="BT8" s="189" t="s">
        <v>28</v>
      </c>
      <c r="BU8" s="189" t="s">
        <v>21</v>
      </c>
      <c r="BV8" s="189" t="s">
        <v>52</v>
      </c>
      <c r="BW8" s="189" t="s">
        <v>55</v>
      </c>
      <c r="BX8" s="189" t="s">
        <v>50</v>
      </c>
      <c r="BY8" s="189" t="s">
        <v>31</v>
      </c>
      <c r="BZ8" s="189" t="s">
        <v>54</v>
      </c>
      <c r="CA8" s="189" t="s">
        <v>34</v>
      </c>
      <c r="CB8" s="189" t="s">
        <v>23</v>
      </c>
      <c r="CC8" s="189" t="s">
        <v>36</v>
      </c>
      <c r="CD8" s="189" t="s">
        <v>62</v>
      </c>
      <c r="CE8" s="320" t="s">
        <v>66</v>
      </c>
      <c r="CF8" s="184"/>
      <c r="CG8" s="184"/>
      <c r="CH8" s="188"/>
      <c r="CI8" s="189"/>
      <c r="CJ8" s="189"/>
      <c r="CK8" s="190"/>
    </row>
    <row r="9" spans="1:89" ht="34.5" customHeight="1">
      <c r="A9" s="57" t="s">
        <v>68</v>
      </c>
      <c r="B9" s="57">
        <v>49</v>
      </c>
      <c r="C9" s="52">
        <f aca="true" ca="1" t="shared" si="0" ref="C9:C15">OFFSET(C9,9,0)</f>
        <v>1</v>
      </c>
      <c r="D9" s="69" t="s">
        <v>404</v>
      </c>
      <c r="E9" s="57" t="s">
        <v>70</v>
      </c>
      <c r="F9" s="57">
        <v>110</v>
      </c>
      <c r="G9" s="59" t="s">
        <v>405</v>
      </c>
      <c r="H9" s="61"/>
      <c r="I9" s="61"/>
      <c r="J9" s="61"/>
      <c r="K9" s="60" t="s">
        <v>88</v>
      </c>
      <c r="L9" s="61"/>
      <c r="M9" s="61"/>
      <c r="N9" s="61"/>
      <c r="O9" s="60" t="s">
        <v>90</v>
      </c>
      <c r="P9" s="61"/>
      <c r="Q9" s="61"/>
      <c r="R9" s="61"/>
      <c r="S9" s="60" t="s">
        <v>88</v>
      </c>
      <c r="T9" s="61"/>
      <c r="U9" s="61"/>
      <c r="V9" s="61"/>
      <c r="W9" s="60" t="s">
        <v>97</v>
      </c>
      <c r="X9" s="61"/>
      <c r="Y9" s="321"/>
      <c r="Z9" s="321"/>
      <c r="AA9" s="61"/>
      <c r="AB9" s="61"/>
      <c r="BC9" s="65" t="s">
        <v>88</v>
      </c>
      <c r="BD9" s="67"/>
      <c r="BE9" s="67"/>
      <c r="BF9" s="67"/>
      <c r="BG9" s="68"/>
      <c r="BI9" s="52">
        <f aca="true" ca="1" t="shared" si="1" ref="BI9:BI15">OFFSET(BI9,9,0)</f>
        <v>1</v>
      </c>
      <c r="BJ9" s="69" t="str">
        <f aca="true" t="shared" si="2" ref="BJ9:BM14">D10</f>
        <v>VINCENT Jean</v>
      </c>
      <c r="BK9" s="69" t="str">
        <f t="shared" si="2"/>
        <v>M</v>
      </c>
      <c r="BL9" s="69">
        <f t="shared" si="2"/>
        <v>85</v>
      </c>
      <c r="BM9" s="69" t="str">
        <f t="shared" si="2"/>
        <v>JUDO CLUB DE BOUAYE</v>
      </c>
      <c r="BN9" s="61"/>
      <c r="BO9" s="61"/>
      <c r="BP9" s="61"/>
      <c r="BQ9" s="60"/>
      <c r="BR9" s="61"/>
      <c r="BS9" s="61"/>
      <c r="BT9" s="61"/>
      <c r="BU9" s="60"/>
      <c r="BV9" s="61"/>
      <c r="BW9" s="61"/>
      <c r="BX9" s="61"/>
      <c r="BY9" s="60"/>
      <c r="BZ9" s="61"/>
      <c r="CA9" s="61"/>
      <c r="CB9" s="61"/>
      <c r="CC9" s="60"/>
      <c r="CD9" s="61"/>
      <c r="CH9" s="65"/>
      <c r="CI9" s="67"/>
      <c r="CJ9" s="67"/>
      <c r="CK9" s="68"/>
    </row>
    <row r="10" spans="1:89" ht="34.5" customHeight="1">
      <c r="A10" s="57" t="s">
        <v>68</v>
      </c>
      <c r="B10" s="57">
        <v>44</v>
      </c>
      <c r="C10" s="52">
        <f ca="1" t="shared" si="0"/>
        <v>2</v>
      </c>
      <c r="D10" s="194" t="s">
        <v>406</v>
      </c>
      <c r="E10" s="57" t="s">
        <v>70</v>
      </c>
      <c r="F10" s="57">
        <v>85</v>
      </c>
      <c r="G10" s="59" t="s">
        <v>324</v>
      </c>
      <c r="H10" s="60" t="s">
        <v>88</v>
      </c>
      <c r="I10" s="61"/>
      <c r="J10" s="61"/>
      <c r="K10" s="60" t="s">
        <v>72</v>
      </c>
      <c r="L10" s="61"/>
      <c r="M10" s="61"/>
      <c r="N10" s="60" t="s">
        <v>88</v>
      </c>
      <c r="O10" s="61"/>
      <c r="P10" s="61"/>
      <c r="Q10" s="61"/>
      <c r="R10" s="60" t="s">
        <v>199</v>
      </c>
      <c r="S10" s="61"/>
      <c r="T10" s="61"/>
      <c r="U10" s="61"/>
      <c r="V10" s="60" t="s">
        <v>88</v>
      </c>
      <c r="W10" s="61"/>
      <c r="X10" s="61"/>
      <c r="Y10" s="61"/>
      <c r="Z10" s="61"/>
      <c r="AA10" s="321"/>
      <c r="AB10" s="61"/>
      <c r="BC10" s="65"/>
      <c r="BD10" s="67"/>
      <c r="BE10" s="67"/>
      <c r="BF10" s="67"/>
      <c r="BG10" s="68"/>
      <c r="BI10" s="52">
        <f ca="1" t="shared" si="1"/>
        <v>2</v>
      </c>
      <c r="BJ10" s="69" t="str">
        <f t="shared" si="2"/>
        <v>CHAMBARD Eric</v>
      </c>
      <c r="BK10" s="69" t="str">
        <f t="shared" si="2"/>
        <v>M</v>
      </c>
      <c r="BL10" s="69">
        <f t="shared" si="2"/>
        <v>86</v>
      </c>
      <c r="BM10" s="69" t="str">
        <f t="shared" si="2"/>
        <v>JUDO CLUB CARQUEFOU</v>
      </c>
      <c r="BN10" s="60"/>
      <c r="BO10" s="61"/>
      <c r="BP10" s="61"/>
      <c r="BQ10" s="60"/>
      <c r="BR10" s="61"/>
      <c r="BS10" s="61"/>
      <c r="BT10" s="60"/>
      <c r="BU10" s="61"/>
      <c r="BV10" s="61"/>
      <c r="BW10" s="61"/>
      <c r="BX10" s="60"/>
      <c r="BY10" s="61"/>
      <c r="BZ10" s="61"/>
      <c r="CA10" s="61"/>
      <c r="CB10" s="60"/>
      <c r="CC10" s="61"/>
      <c r="CD10" s="61"/>
      <c r="CH10" s="65"/>
      <c r="CI10" s="67"/>
      <c r="CJ10" s="67"/>
      <c r="CK10" s="68"/>
    </row>
    <row r="11" spans="1:89" ht="34.5" customHeight="1">
      <c r="A11" s="57" t="s">
        <v>68</v>
      </c>
      <c r="B11" s="57">
        <v>44</v>
      </c>
      <c r="C11" s="52">
        <f ca="1" t="shared" si="0"/>
        <v>3</v>
      </c>
      <c r="D11" s="194" t="s">
        <v>407</v>
      </c>
      <c r="E11" s="57" t="s">
        <v>70</v>
      </c>
      <c r="F11" s="57">
        <v>86</v>
      </c>
      <c r="G11" s="59" t="s">
        <v>408</v>
      </c>
      <c r="H11" s="61"/>
      <c r="I11" s="60" t="s">
        <v>72</v>
      </c>
      <c r="J11" s="61"/>
      <c r="K11" s="61"/>
      <c r="L11" s="60" t="s">
        <v>74</v>
      </c>
      <c r="M11" s="61"/>
      <c r="N11" s="61"/>
      <c r="O11" s="60" t="s">
        <v>72</v>
      </c>
      <c r="P11" s="61"/>
      <c r="Q11" s="61"/>
      <c r="R11" s="60" t="s">
        <v>72</v>
      </c>
      <c r="S11" s="61"/>
      <c r="T11" s="61"/>
      <c r="U11" s="60" t="s">
        <v>88</v>
      </c>
      <c r="V11" s="61"/>
      <c r="W11" s="61"/>
      <c r="X11" s="61"/>
      <c r="Y11" s="61"/>
      <c r="Z11" s="61"/>
      <c r="AA11" s="61"/>
      <c r="AB11" s="321"/>
      <c r="BC11" s="65"/>
      <c r="BD11" s="67"/>
      <c r="BE11" s="67"/>
      <c r="BF11" s="67"/>
      <c r="BG11" s="68"/>
      <c r="BI11" s="52">
        <f ca="1" t="shared" si="1"/>
        <v>3</v>
      </c>
      <c r="BJ11" s="69" t="str">
        <f t="shared" si="2"/>
        <v>AUBERT Bruno</v>
      </c>
      <c r="BK11" s="69" t="str">
        <f t="shared" si="2"/>
        <v>M</v>
      </c>
      <c r="BL11" s="69">
        <f t="shared" si="2"/>
        <v>94</v>
      </c>
      <c r="BM11" s="69" t="str">
        <f t="shared" si="2"/>
        <v>JUDO CLUB NOYENNAIS</v>
      </c>
      <c r="BN11" s="61"/>
      <c r="BO11" s="60"/>
      <c r="BP11" s="61"/>
      <c r="BQ11" s="61"/>
      <c r="BR11" s="60"/>
      <c r="BS11" s="61"/>
      <c r="BT11" s="61"/>
      <c r="BU11" s="60"/>
      <c r="BV11" s="61"/>
      <c r="BW11" s="61"/>
      <c r="BX11" s="60"/>
      <c r="BY11" s="61"/>
      <c r="BZ11" s="61"/>
      <c r="CA11" s="60"/>
      <c r="CB11" s="61"/>
      <c r="CC11" s="61"/>
      <c r="CD11" s="61"/>
      <c r="CH11" s="65"/>
      <c r="CI11" s="67"/>
      <c r="CJ11" s="67"/>
      <c r="CK11" s="68"/>
    </row>
    <row r="12" spans="1:89" ht="34.5" customHeight="1">
      <c r="A12" s="57" t="s">
        <v>68</v>
      </c>
      <c r="B12" s="57">
        <v>72</v>
      </c>
      <c r="C12" s="52">
        <f ca="1" t="shared" si="0"/>
        <v>4</v>
      </c>
      <c r="D12" s="194" t="s">
        <v>409</v>
      </c>
      <c r="E12" s="57" t="s">
        <v>70</v>
      </c>
      <c r="F12" s="57">
        <v>94</v>
      </c>
      <c r="G12" s="59" t="s">
        <v>410</v>
      </c>
      <c r="H12" s="61"/>
      <c r="I12" s="61"/>
      <c r="J12" s="60" t="s">
        <v>72</v>
      </c>
      <c r="K12" s="61"/>
      <c r="L12" s="61"/>
      <c r="M12" s="60" t="s">
        <v>72</v>
      </c>
      <c r="N12" s="61"/>
      <c r="O12" s="61"/>
      <c r="P12" s="60" t="s">
        <v>72</v>
      </c>
      <c r="Q12" s="61"/>
      <c r="R12" s="61"/>
      <c r="S12" s="60" t="s">
        <v>72</v>
      </c>
      <c r="T12" s="61"/>
      <c r="U12" s="61"/>
      <c r="V12" s="60" t="s">
        <v>72</v>
      </c>
      <c r="W12" s="61"/>
      <c r="X12" s="61"/>
      <c r="Y12" s="61"/>
      <c r="Z12" s="61"/>
      <c r="AA12" s="61"/>
      <c r="AB12" s="321"/>
      <c r="BC12" s="65"/>
      <c r="BD12" s="67"/>
      <c r="BE12" s="67"/>
      <c r="BF12" s="67"/>
      <c r="BG12" s="68"/>
      <c r="BI12" s="52">
        <f ca="1" t="shared" si="1"/>
        <v>4</v>
      </c>
      <c r="BJ12" s="69" t="str">
        <f t="shared" si="2"/>
        <v>LORIEAU Thierry</v>
      </c>
      <c r="BK12" s="69" t="str">
        <f t="shared" si="2"/>
        <v>M</v>
      </c>
      <c r="BL12" s="69">
        <f t="shared" si="2"/>
        <v>95</v>
      </c>
      <c r="BM12" s="69" t="str">
        <f t="shared" si="2"/>
        <v>JUDO 85</v>
      </c>
      <c r="BN12" s="61"/>
      <c r="BO12" s="61"/>
      <c r="BP12" s="60"/>
      <c r="BQ12" s="61"/>
      <c r="BR12" s="61"/>
      <c r="BS12" s="60"/>
      <c r="BT12" s="61"/>
      <c r="BU12" s="61"/>
      <c r="BV12" s="60"/>
      <c r="BW12" s="61"/>
      <c r="BX12" s="61"/>
      <c r="BY12" s="60"/>
      <c r="BZ12" s="61"/>
      <c r="CA12" s="61"/>
      <c r="CB12" s="60"/>
      <c r="CC12" s="61"/>
      <c r="CD12" s="61"/>
      <c r="CH12" s="65"/>
      <c r="CI12" s="67"/>
      <c r="CJ12" s="67"/>
      <c r="CK12" s="68"/>
    </row>
    <row r="13" spans="1:89" ht="34.5" customHeight="1">
      <c r="A13" s="57" t="s">
        <v>68</v>
      </c>
      <c r="B13" s="57">
        <v>85</v>
      </c>
      <c r="C13" s="52">
        <f ca="1" t="shared" si="0"/>
        <v>5</v>
      </c>
      <c r="D13" s="194" t="s">
        <v>411</v>
      </c>
      <c r="E13" s="57" t="s">
        <v>70</v>
      </c>
      <c r="F13" s="57">
        <v>95</v>
      </c>
      <c r="G13" s="59" t="s">
        <v>83</v>
      </c>
      <c r="H13" s="61"/>
      <c r="I13" s="60" t="s">
        <v>88</v>
      </c>
      <c r="J13" s="61"/>
      <c r="K13" s="61"/>
      <c r="L13" s="61"/>
      <c r="M13" s="60" t="s">
        <v>97</v>
      </c>
      <c r="N13" s="61"/>
      <c r="O13" s="61"/>
      <c r="P13" s="61"/>
      <c r="Q13" s="60" t="s">
        <v>97</v>
      </c>
      <c r="R13" s="61"/>
      <c r="S13" s="61"/>
      <c r="T13" s="60" t="s">
        <v>88</v>
      </c>
      <c r="U13" s="61"/>
      <c r="V13" s="61"/>
      <c r="W13" s="60" t="s">
        <v>72</v>
      </c>
      <c r="X13" s="61"/>
      <c r="Y13" s="61"/>
      <c r="Z13" s="61"/>
      <c r="AA13" s="321"/>
      <c r="AB13" s="61"/>
      <c r="BC13" s="197"/>
      <c r="BD13" s="67"/>
      <c r="BE13" s="67"/>
      <c r="BF13" s="67"/>
      <c r="BG13" s="68"/>
      <c r="BI13" s="52">
        <f ca="1" t="shared" si="1"/>
        <v>5</v>
      </c>
      <c r="BJ13" s="69" t="str">
        <f t="shared" si="2"/>
        <v>GOURDON Jean Louis</v>
      </c>
      <c r="BK13" s="69" t="str">
        <f t="shared" si="2"/>
        <v>M</v>
      </c>
      <c r="BL13" s="69">
        <f t="shared" si="2"/>
        <v>105</v>
      </c>
      <c r="BM13" s="69" t="str">
        <f t="shared" si="2"/>
        <v>JUDO CLUB LES HERBIERS</v>
      </c>
      <c r="BN13" s="61"/>
      <c r="BO13" s="60"/>
      <c r="BP13" s="61"/>
      <c r="BQ13" s="61"/>
      <c r="BR13" s="61"/>
      <c r="BS13" s="60"/>
      <c r="BT13" s="61"/>
      <c r="BU13" s="61"/>
      <c r="BV13" s="61"/>
      <c r="BW13" s="60"/>
      <c r="BX13" s="61"/>
      <c r="BY13" s="61"/>
      <c r="BZ13" s="60"/>
      <c r="CA13" s="61"/>
      <c r="CB13" s="61"/>
      <c r="CC13" s="60"/>
      <c r="CD13" s="61"/>
      <c r="CH13" s="197"/>
      <c r="CI13" s="67"/>
      <c r="CJ13" s="67"/>
      <c r="CK13" s="68"/>
    </row>
    <row r="14" spans="1:89" ht="34.5" customHeight="1">
      <c r="A14" s="57" t="s">
        <v>68</v>
      </c>
      <c r="B14" s="57">
        <v>85</v>
      </c>
      <c r="C14" s="52">
        <f ca="1" t="shared" si="0"/>
        <v>6</v>
      </c>
      <c r="D14" s="194" t="s">
        <v>412</v>
      </c>
      <c r="E14" s="57" t="s">
        <v>70</v>
      </c>
      <c r="F14" s="57">
        <v>105</v>
      </c>
      <c r="G14" s="59" t="s">
        <v>157</v>
      </c>
      <c r="H14" s="60" t="s">
        <v>72</v>
      </c>
      <c r="I14" s="61"/>
      <c r="J14" s="61"/>
      <c r="K14" s="61"/>
      <c r="L14" s="60" t="s">
        <v>150</v>
      </c>
      <c r="M14" s="61"/>
      <c r="N14" s="61"/>
      <c r="O14" s="61"/>
      <c r="P14" s="60" t="s">
        <v>88</v>
      </c>
      <c r="Q14" s="61"/>
      <c r="R14" s="61"/>
      <c r="S14" s="61"/>
      <c r="T14" s="60" t="s">
        <v>74</v>
      </c>
      <c r="U14" s="61"/>
      <c r="V14" s="61"/>
      <c r="W14" s="61"/>
      <c r="X14" s="60" t="s">
        <v>74</v>
      </c>
      <c r="Y14" s="321"/>
      <c r="Z14" s="61"/>
      <c r="AA14" s="61"/>
      <c r="AB14" s="61"/>
      <c r="BC14" s="65"/>
      <c r="BD14" s="67"/>
      <c r="BE14" s="67"/>
      <c r="BF14" s="67"/>
      <c r="BG14" s="68"/>
      <c r="BI14" s="52">
        <f ca="1" t="shared" si="1"/>
        <v>6</v>
      </c>
      <c r="BJ14" s="69" t="str">
        <f t="shared" si="2"/>
        <v>GEROUDET Patrick</v>
      </c>
      <c r="BK14" s="69" t="str">
        <f t="shared" si="2"/>
        <v>M</v>
      </c>
      <c r="BL14" s="69">
        <f t="shared" si="2"/>
        <v>110</v>
      </c>
      <c r="BM14" s="69" t="str">
        <f t="shared" si="2"/>
        <v>JUDO 85 VENANSAULT</v>
      </c>
      <c r="BN14" s="60"/>
      <c r="BO14" s="61"/>
      <c r="BP14" s="61"/>
      <c r="BQ14" s="61"/>
      <c r="BR14" s="60"/>
      <c r="BS14" s="61"/>
      <c r="BT14" s="61"/>
      <c r="BU14" s="61"/>
      <c r="BV14" s="60"/>
      <c r="BW14" s="61"/>
      <c r="BX14" s="61"/>
      <c r="BY14" s="61"/>
      <c r="BZ14" s="60"/>
      <c r="CA14" s="61"/>
      <c r="CB14" s="61"/>
      <c r="CC14" s="61"/>
      <c r="CD14" s="60"/>
      <c r="CH14" s="65"/>
      <c r="CI14" s="67"/>
      <c r="CJ14" s="67"/>
      <c r="CK14" s="68"/>
    </row>
    <row r="15" spans="1:89" ht="34.5" customHeight="1" thickBot="1">
      <c r="A15" s="57" t="s">
        <v>68</v>
      </c>
      <c r="B15" s="57">
        <v>85</v>
      </c>
      <c r="C15" s="52">
        <f ca="1" t="shared" si="0"/>
        <v>7</v>
      </c>
      <c r="D15" s="194" t="s">
        <v>413</v>
      </c>
      <c r="E15" s="57" t="s">
        <v>70</v>
      </c>
      <c r="F15" s="57">
        <v>110</v>
      </c>
      <c r="G15" s="59" t="s">
        <v>414</v>
      </c>
      <c r="H15" s="61"/>
      <c r="I15" s="61"/>
      <c r="J15" s="60" t="s">
        <v>84</v>
      </c>
      <c r="K15" s="61"/>
      <c r="L15" s="61"/>
      <c r="M15" s="61"/>
      <c r="N15" s="60" t="s">
        <v>84</v>
      </c>
      <c r="O15" s="61"/>
      <c r="P15" s="61"/>
      <c r="Q15" s="60" t="s">
        <v>74</v>
      </c>
      <c r="R15" s="61"/>
      <c r="S15" s="61"/>
      <c r="T15" s="61"/>
      <c r="U15" s="60" t="s">
        <v>72</v>
      </c>
      <c r="V15" s="61"/>
      <c r="W15" s="61"/>
      <c r="X15" s="60" t="s">
        <v>72</v>
      </c>
      <c r="Y15" s="61"/>
      <c r="Z15" s="321"/>
      <c r="AA15" s="61"/>
      <c r="AB15" s="61"/>
      <c r="BC15" s="70"/>
      <c r="BD15" s="203"/>
      <c r="BE15" s="71"/>
      <c r="BF15" s="322"/>
      <c r="BG15" s="323"/>
      <c r="BI15" s="52">
        <f ca="1" t="shared" si="1"/>
        <v>7</v>
      </c>
      <c r="BJ15" s="69" t="str">
        <f>D9</f>
        <v>LAGOGUEE Pascal</v>
      </c>
      <c r="BK15" s="69" t="str">
        <f>E9</f>
        <v>M</v>
      </c>
      <c r="BL15" s="69">
        <f>F9</f>
        <v>110</v>
      </c>
      <c r="BM15" s="69" t="str">
        <f>G9</f>
        <v>J.C VIHIERSOIS FCL</v>
      </c>
      <c r="BN15" s="61"/>
      <c r="BO15" s="61"/>
      <c r="BP15" s="60"/>
      <c r="BQ15" s="61"/>
      <c r="BR15" s="61"/>
      <c r="BS15" s="61"/>
      <c r="BT15" s="60"/>
      <c r="BU15" s="61"/>
      <c r="BV15" s="61"/>
      <c r="BW15" s="60"/>
      <c r="BX15" s="61"/>
      <c r="BY15" s="61"/>
      <c r="BZ15" s="61"/>
      <c r="CA15" s="60"/>
      <c r="CB15" s="61"/>
      <c r="CC15" s="61"/>
      <c r="CD15" s="60"/>
      <c r="CH15" s="70"/>
      <c r="CI15" s="203"/>
      <c r="CJ15" s="71"/>
      <c r="CK15" s="323"/>
    </row>
    <row r="16" spans="3:78" ht="24" customHeight="1" thickBot="1">
      <c r="C16" s="73"/>
      <c r="D16" s="74"/>
      <c r="E16" s="74"/>
      <c r="F16" s="74"/>
      <c r="G16" s="74"/>
      <c r="H16" s="64"/>
      <c r="I16" s="64"/>
      <c r="J16" s="64"/>
      <c r="K16" s="64"/>
      <c r="L16" s="64"/>
      <c r="M16" s="324" t="s">
        <v>103</v>
      </c>
      <c r="N16" s="324"/>
      <c r="O16" s="325"/>
      <c r="P16" s="325"/>
      <c r="Q16" s="64"/>
      <c r="R16" s="64"/>
      <c r="S16" s="64"/>
      <c r="T16" s="64"/>
      <c r="BI16" s="73"/>
      <c r="BJ16" s="74"/>
      <c r="BK16" s="74"/>
      <c r="BL16" s="74"/>
      <c r="BM16" s="74"/>
      <c r="BN16" s="64"/>
      <c r="BO16" s="64"/>
      <c r="BP16" s="64"/>
      <c r="BQ16" s="64"/>
      <c r="BR16" s="64"/>
      <c r="BS16" s="324" t="s">
        <v>103</v>
      </c>
      <c r="BT16" s="324"/>
      <c r="BU16" s="324" t="s">
        <v>104</v>
      </c>
      <c r="BV16" s="324"/>
      <c r="BW16" s="324"/>
      <c r="BX16" s="324"/>
      <c r="BY16" s="64"/>
      <c r="BZ16" s="64"/>
    </row>
    <row r="17" spans="1:89" ht="27.75" customHeight="1" thickBot="1">
      <c r="A17" s="79" t="s">
        <v>14</v>
      </c>
      <c r="B17" s="79" t="s">
        <v>15</v>
      </c>
      <c r="C17" s="41" t="s">
        <v>16</v>
      </c>
      <c r="D17" s="79" t="s">
        <v>17</v>
      </c>
      <c r="E17" s="269" t="s">
        <v>18</v>
      </c>
      <c r="F17" s="272" t="s">
        <v>105</v>
      </c>
      <c r="G17" s="186" t="s">
        <v>20</v>
      </c>
      <c r="H17" s="81" t="s">
        <v>106</v>
      </c>
      <c r="I17" s="82" t="s">
        <v>107</v>
      </c>
      <c r="J17" s="82" t="s">
        <v>108</v>
      </c>
      <c r="K17" s="82" t="s">
        <v>109</v>
      </c>
      <c r="L17" s="204" t="s">
        <v>110</v>
      </c>
      <c r="M17" s="81" t="s">
        <v>111</v>
      </c>
      <c r="N17" s="82" t="s">
        <v>112</v>
      </c>
      <c r="O17" s="326" t="s">
        <v>115</v>
      </c>
      <c r="P17" s="327"/>
      <c r="Q17" s="207" t="s">
        <v>116</v>
      </c>
      <c r="R17" s="273" t="s">
        <v>117</v>
      </c>
      <c r="S17" s="274"/>
      <c r="T17" s="223"/>
      <c r="U17" s="328" t="s">
        <v>118</v>
      </c>
      <c r="V17" s="329"/>
      <c r="W17" s="329"/>
      <c r="X17" s="330"/>
      <c r="BC17" s="81" t="s">
        <v>119</v>
      </c>
      <c r="BD17" s="82" t="s">
        <v>120</v>
      </c>
      <c r="BE17" s="82" t="s">
        <v>121</v>
      </c>
      <c r="BF17" s="82" t="s">
        <v>122</v>
      </c>
      <c r="BG17" s="83" t="s">
        <v>123</v>
      </c>
      <c r="BI17" s="41" t="s">
        <v>16</v>
      </c>
      <c r="BJ17" s="79" t="s">
        <v>17</v>
      </c>
      <c r="BK17" s="269" t="s">
        <v>18</v>
      </c>
      <c r="BL17" s="272" t="s">
        <v>105</v>
      </c>
      <c r="BM17" s="186" t="s">
        <v>20</v>
      </c>
      <c r="BN17" s="81" t="s">
        <v>106</v>
      </c>
      <c r="BO17" s="82" t="s">
        <v>107</v>
      </c>
      <c r="BP17" s="82" t="s">
        <v>108</v>
      </c>
      <c r="BQ17" s="82" t="s">
        <v>109</v>
      </c>
      <c r="BR17" s="204" t="s">
        <v>110</v>
      </c>
      <c r="BS17" s="81" t="s">
        <v>111</v>
      </c>
      <c r="BT17" s="82" t="s">
        <v>112</v>
      </c>
      <c r="BU17" s="81" t="s">
        <v>119</v>
      </c>
      <c r="BV17" s="82" t="s">
        <v>120</v>
      </c>
      <c r="BW17" s="82" t="s">
        <v>121</v>
      </c>
      <c r="BX17" s="82" t="s">
        <v>122</v>
      </c>
      <c r="BY17" s="326" t="s">
        <v>115</v>
      </c>
      <c r="BZ17" s="327"/>
      <c r="CA17" s="207" t="s">
        <v>116</v>
      </c>
      <c r="CB17" s="208" t="s">
        <v>117</v>
      </c>
      <c r="CC17" s="91"/>
      <c r="CD17" s="223"/>
      <c r="CE17" s="331" t="s">
        <v>118</v>
      </c>
      <c r="CF17" s="332"/>
      <c r="CG17" s="332"/>
      <c r="CH17" s="333"/>
      <c r="CI17" s="334"/>
      <c r="CJ17" s="81"/>
      <c r="CK17" s="83"/>
    </row>
    <row r="18" spans="1:89" ht="25.5" customHeight="1">
      <c r="A18" s="57" t="str">
        <f aca="true" ca="1" t="shared" si="3" ref="A18:B24">OFFSET(A18,-9,0)</f>
        <v>PDL</v>
      </c>
      <c r="B18" s="57">
        <f ca="1" t="shared" si="3"/>
        <v>49</v>
      </c>
      <c r="C18" s="40">
        <v>1</v>
      </c>
      <c r="D18" s="57" t="str">
        <f aca="true" ca="1" t="shared" si="4" ref="D18:E24">OFFSET(D18,-9,0)</f>
        <v>LAGOGUEE Pascal</v>
      </c>
      <c r="E18" s="57" t="str">
        <f ca="1" t="shared" si="4"/>
        <v>M</v>
      </c>
      <c r="F18" s="57">
        <v>0</v>
      </c>
      <c r="G18" s="57" t="str">
        <f aca="true" ca="1" t="shared" si="5" ref="G18:G24">OFFSET(G18,-9,0)</f>
        <v>J.C VIHIERSOIS FCL</v>
      </c>
      <c r="H18" s="120">
        <v>10</v>
      </c>
      <c r="I18" s="121">
        <v>10</v>
      </c>
      <c r="J18" s="121">
        <v>10</v>
      </c>
      <c r="K18" s="121">
        <v>10</v>
      </c>
      <c r="L18" s="122">
        <f>IF(M18&lt;&gt;"","-","")</f>
      </c>
      <c r="M18" s="335"/>
      <c r="N18" s="107"/>
      <c r="O18" s="336">
        <f aca="true" t="shared" si="6" ref="O18:O24">SUM(H18:N18,BC18:BG18)</f>
        <v>50</v>
      </c>
      <c r="P18" s="337"/>
      <c r="Q18" s="207"/>
      <c r="R18" s="273">
        <f aca="true" ca="1" t="shared" si="7" ref="R18:R24">SUM(OFFSET(R18,0,-12),OFFSET(R18,0,-3))</f>
        <v>50</v>
      </c>
      <c r="S18" s="274"/>
      <c r="T18" s="223"/>
      <c r="U18" s="44" t="s">
        <v>26</v>
      </c>
      <c r="V18" s="44" t="s">
        <v>40</v>
      </c>
      <c r="W18" s="43" t="s">
        <v>41</v>
      </c>
      <c r="X18" s="43" t="s">
        <v>58</v>
      </c>
      <c r="BC18" s="120">
        <v>10</v>
      </c>
      <c r="BD18" s="121"/>
      <c r="BE18" s="121"/>
      <c r="BF18" s="121"/>
      <c r="BG18" s="122"/>
      <c r="BI18" s="40">
        <v>1</v>
      </c>
      <c r="BJ18" s="57" t="str">
        <f aca="true" t="shared" si="8" ref="BJ18:BK24">D18</f>
        <v>LAGOGUEE Pascal</v>
      </c>
      <c r="BK18" s="57" t="str">
        <f t="shared" si="8"/>
        <v>M</v>
      </c>
      <c r="BL18" s="57">
        <f aca="true" t="shared" si="9" ref="BL18:BL23">F19</f>
        <v>34</v>
      </c>
      <c r="BM18" s="57" t="str">
        <f aca="true" t="shared" si="10" ref="BM18:BM24">G18</f>
        <v>J.C VIHIERSOIS FCL</v>
      </c>
      <c r="BN18" s="120"/>
      <c r="BO18" s="121"/>
      <c r="BP18" s="121"/>
      <c r="BQ18" s="121"/>
      <c r="BR18" s="122"/>
      <c r="BS18" s="335"/>
      <c r="BT18" s="107"/>
      <c r="BU18" s="120"/>
      <c r="BV18" s="121"/>
      <c r="BW18" s="121"/>
      <c r="BX18" s="121"/>
      <c r="BY18" s="336"/>
      <c r="BZ18" s="337"/>
      <c r="CA18" s="207"/>
      <c r="CB18" s="273"/>
      <c r="CC18" s="274"/>
      <c r="CD18" s="223"/>
      <c r="CE18" s="338" t="s">
        <v>26</v>
      </c>
      <c r="CF18" s="339" t="s">
        <v>40</v>
      </c>
      <c r="CG18" s="339" t="s">
        <v>41</v>
      </c>
      <c r="CH18" s="339" t="s">
        <v>58</v>
      </c>
      <c r="CI18" s="340"/>
      <c r="CJ18" s="120"/>
      <c r="CK18" s="122"/>
    </row>
    <row r="19" spans="1:89" ht="25.5" customHeight="1">
      <c r="A19" s="57" t="str">
        <f ca="1" t="shared" si="3"/>
        <v>PDL</v>
      </c>
      <c r="B19" s="57">
        <f ca="1" t="shared" si="3"/>
        <v>44</v>
      </c>
      <c r="C19" s="40">
        <v>2</v>
      </c>
      <c r="D19" s="214" t="str">
        <f ca="1" t="shared" si="4"/>
        <v>VINCENT Jean</v>
      </c>
      <c r="E19" s="57" t="str">
        <f ca="1" t="shared" si="4"/>
        <v>M</v>
      </c>
      <c r="F19" s="57">
        <v>34</v>
      </c>
      <c r="G19" s="57" t="str">
        <f ca="1" t="shared" si="5"/>
        <v>JUDO CLUB DE BOUAYE</v>
      </c>
      <c r="H19" s="120">
        <v>10</v>
      </c>
      <c r="I19" s="121">
        <v>0</v>
      </c>
      <c r="J19" s="121">
        <v>10</v>
      </c>
      <c r="K19" s="121">
        <v>10</v>
      </c>
      <c r="L19" s="122">
        <v>10</v>
      </c>
      <c r="M19" s="341"/>
      <c r="N19" s="342"/>
      <c r="O19" s="280">
        <f t="shared" si="6"/>
        <v>40</v>
      </c>
      <c r="P19" s="281"/>
      <c r="Q19" s="207"/>
      <c r="R19" s="273">
        <f ca="1" t="shared" si="7"/>
        <v>74</v>
      </c>
      <c r="S19" s="274"/>
      <c r="T19" s="223"/>
      <c r="BC19" s="120"/>
      <c r="BD19" s="121"/>
      <c r="BE19" s="121"/>
      <c r="BF19" s="121"/>
      <c r="BG19" s="122"/>
      <c r="BI19" s="40">
        <v>2</v>
      </c>
      <c r="BJ19" s="57" t="str">
        <f t="shared" si="8"/>
        <v>VINCENT Jean</v>
      </c>
      <c r="BK19" s="57" t="str">
        <f t="shared" si="8"/>
        <v>M</v>
      </c>
      <c r="BL19" s="57">
        <f t="shared" si="9"/>
        <v>60</v>
      </c>
      <c r="BM19" s="57" t="str">
        <f t="shared" si="10"/>
        <v>JUDO CLUB DE BOUAYE</v>
      </c>
      <c r="BN19" s="120"/>
      <c r="BO19" s="121"/>
      <c r="BP19" s="121"/>
      <c r="BQ19" s="121"/>
      <c r="BR19" s="122"/>
      <c r="BS19" s="341"/>
      <c r="BT19" s="342"/>
      <c r="BU19" s="120"/>
      <c r="BV19" s="121"/>
      <c r="BW19" s="121"/>
      <c r="BX19" s="121"/>
      <c r="BY19" s="280"/>
      <c r="BZ19" s="281"/>
      <c r="CA19" s="207"/>
      <c r="CB19" s="273"/>
      <c r="CC19" s="274"/>
      <c r="CD19" s="223"/>
      <c r="CE19" s="343"/>
      <c r="CF19" s="340"/>
      <c r="CG19" s="340"/>
      <c r="CH19" s="340"/>
      <c r="CI19" s="340"/>
      <c r="CJ19" s="120"/>
      <c r="CK19" s="344"/>
    </row>
    <row r="20" spans="1:89" ht="25.5" customHeight="1">
      <c r="A20" s="57" t="str">
        <f ca="1" t="shared" si="3"/>
        <v>PDL</v>
      </c>
      <c r="B20" s="57">
        <f ca="1" t="shared" si="3"/>
        <v>44</v>
      </c>
      <c r="C20" s="40">
        <v>3</v>
      </c>
      <c r="D20" s="214" t="str">
        <f ca="1" t="shared" si="4"/>
        <v>CHAMBARD Eric</v>
      </c>
      <c r="E20" s="57" t="str">
        <f ca="1" t="shared" si="4"/>
        <v>M</v>
      </c>
      <c r="F20" s="57">
        <v>60</v>
      </c>
      <c r="G20" s="57" t="str">
        <f ca="1" t="shared" si="5"/>
        <v>JUDO CLUB CARQUEFOU</v>
      </c>
      <c r="H20" s="120">
        <v>0</v>
      </c>
      <c r="I20" s="121">
        <v>0</v>
      </c>
      <c r="J20" s="121">
        <v>0</v>
      </c>
      <c r="K20" s="121">
        <v>0</v>
      </c>
      <c r="L20" s="122">
        <v>10</v>
      </c>
      <c r="M20" s="341"/>
      <c r="N20" s="342"/>
      <c r="O20" s="280">
        <f t="shared" si="6"/>
        <v>10</v>
      </c>
      <c r="P20" s="281"/>
      <c r="Q20" s="207"/>
      <c r="R20" s="273">
        <f ca="1" t="shared" si="7"/>
        <v>70</v>
      </c>
      <c r="S20" s="274"/>
      <c r="T20" s="223"/>
      <c r="BC20" s="120"/>
      <c r="BD20" s="121"/>
      <c r="BE20" s="121"/>
      <c r="BF20" s="121"/>
      <c r="BG20" s="122"/>
      <c r="BI20" s="40">
        <v>3</v>
      </c>
      <c r="BJ20" s="57" t="str">
        <f t="shared" si="8"/>
        <v>CHAMBARD Eric</v>
      </c>
      <c r="BK20" s="57" t="str">
        <f t="shared" si="8"/>
        <v>M</v>
      </c>
      <c r="BL20" s="57">
        <f t="shared" si="9"/>
        <v>10</v>
      </c>
      <c r="BM20" s="57" t="str">
        <f t="shared" si="10"/>
        <v>JUDO CLUB CARQUEFOU</v>
      </c>
      <c r="BN20" s="120"/>
      <c r="BO20" s="121"/>
      <c r="BP20" s="121"/>
      <c r="BQ20" s="121"/>
      <c r="BR20" s="122"/>
      <c r="BS20" s="341"/>
      <c r="BT20" s="342"/>
      <c r="BU20" s="120"/>
      <c r="BV20" s="121"/>
      <c r="BW20" s="121"/>
      <c r="BX20" s="121"/>
      <c r="BY20" s="280"/>
      <c r="BZ20" s="281"/>
      <c r="CA20" s="207"/>
      <c r="CB20" s="273"/>
      <c r="CC20" s="274"/>
      <c r="CD20" s="223"/>
      <c r="CE20" s="343"/>
      <c r="CF20" s="340"/>
      <c r="CG20" s="340"/>
      <c r="CH20" s="340"/>
      <c r="CI20" s="340"/>
      <c r="CJ20" s="120"/>
      <c r="CK20" s="344"/>
    </row>
    <row r="21" spans="1:89" ht="25.5" customHeight="1">
      <c r="A21" s="57" t="str">
        <f ca="1" t="shared" si="3"/>
        <v>PDL</v>
      </c>
      <c r="B21" s="57">
        <f ca="1" t="shared" si="3"/>
        <v>72</v>
      </c>
      <c r="C21" s="40">
        <v>4</v>
      </c>
      <c r="D21" s="214" t="str">
        <f ca="1" t="shared" si="4"/>
        <v>AUBERT Bruno</v>
      </c>
      <c r="E21" s="57" t="str">
        <f ca="1" t="shared" si="4"/>
        <v>M</v>
      </c>
      <c r="F21" s="57">
        <v>10</v>
      </c>
      <c r="G21" s="57" t="str">
        <f ca="1" t="shared" si="5"/>
        <v>JUDO CLUB NOYENNAIS</v>
      </c>
      <c r="H21" s="120">
        <v>0</v>
      </c>
      <c r="I21" s="121">
        <v>0</v>
      </c>
      <c r="J21" s="121">
        <v>0</v>
      </c>
      <c r="K21" s="121">
        <v>0</v>
      </c>
      <c r="L21" s="122">
        <v>0</v>
      </c>
      <c r="M21" s="341"/>
      <c r="N21" s="342"/>
      <c r="O21" s="280">
        <f t="shared" si="6"/>
        <v>0</v>
      </c>
      <c r="P21" s="281"/>
      <c r="Q21" s="207"/>
      <c r="R21" s="273">
        <f ca="1" t="shared" si="7"/>
        <v>10</v>
      </c>
      <c r="S21" s="274"/>
      <c r="T21" s="223"/>
      <c r="BC21" s="120"/>
      <c r="BD21" s="121"/>
      <c r="BE21" s="121"/>
      <c r="BF21" s="121"/>
      <c r="BG21" s="122"/>
      <c r="BI21" s="40">
        <v>4</v>
      </c>
      <c r="BJ21" s="57" t="str">
        <f t="shared" si="8"/>
        <v>AUBERT Bruno</v>
      </c>
      <c r="BK21" s="57" t="str">
        <f t="shared" si="8"/>
        <v>M</v>
      </c>
      <c r="BL21" s="57">
        <f t="shared" si="9"/>
        <v>20</v>
      </c>
      <c r="BM21" s="57" t="str">
        <f t="shared" si="10"/>
        <v>JUDO CLUB NOYENNAIS</v>
      </c>
      <c r="BN21" s="120"/>
      <c r="BO21" s="121"/>
      <c r="BP21" s="121"/>
      <c r="BQ21" s="121"/>
      <c r="BR21" s="122"/>
      <c r="BS21" s="341"/>
      <c r="BT21" s="342"/>
      <c r="BU21" s="120"/>
      <c r="BV21" s="121"/>
      <c r="BW21" s="121"/>
      <c r="BX21" s="121"/>
      <c r="BY21" s="280"/>
      <c r="BZ21" s="281"/>
      <c r="CA21" s="207"/>
      <c r="CB21" s="273"/>
      <c r="CC21" s="274"/>
      <c r="CD21" s="223"/>
      <c r="CE21" s="343"/>
      <c r="CF21" s="340"/>
      <c r="CG21" s="340"/>
      <c r="CH21" s="340"/>
      <c r="CI21" s="340"/>
      <c r="CJ21" s="120"/>
      <c r="CK21" s="344"/>
    </row>
    <row r="22" spans="1:89" ht="25.5" customHeight="1">
      <c r="A22" s="57" t="str">
        <f ca="1" t="shared" si="3"/>
        <v>PDL</v>
      </c>
      <c r="B22" s="57">
        <f ca="1" t="shared" si="3"/>
        <v>85</v>
      </c>
      <c r="C22" s="40">
        <v>5</v>
      </c>
      <c r="D22" s="214" t="str">
        <f ca="1" t="shared" si="4"/>
        <v>LORIEAU Thierry</v>
      </c>
      <c r="E22" s="57" t="str">
        <f ca="1" t="shared" si="4"/>
        <v>M</v>
      </c>
      <c r="F22" s="57">
        <v>20</v>
      </c>
      <c r="G22" s="57" t="str">
        <f ca="1" t="shared" si="5"/>
        <v>JUDO 85</v>
      </c>
      <c r="H22" s="120">
        <v>10</v>
      </c>
      <c r="I22" s="121">
        <v>10</v>
      </c>
      <c r="J22" s="121">
        <v>10</v>
      </c>
      <c r="K22" s="121">
        <v>10</v>
      </c>
      <c r="L22" s="122">
        <v>0</v>
      </c>
      <c r="M22" s="341"/>
      <c r="N22" s="342"/>
      <c r="O22" s="280">
        <f t="shared" si="6"/>
        <v>40</v>
      </c>
      <c r="P22" s="281"/>
      <c r="Q22" s="207"/>
      <c r="R22" s="273">
        <f ca="1" t="shared" si="7"/>
        <v>60</v>
      </c>
      <c r="S22" s="274"/>
      <c r="T22" s="223"/>
      <c r="BC22" s="120"/>
      <c r="BD22" s="121"/>
      <c r="BE22" s="121"/>
      <c r="BF22" s="121"/>
      <c r="BG22" s="122"/>
      <c r="BI22" s="40">
        <v>5</v>
      </c>
      <c r="BJ22" s="57" t="str">
        <f t="shared" si="8"/>
        <v>LORIEAU Thierry</v>
      </c>
      <c r="BK22" s="57" t="str">
        <f t="shared" si="8"/>
        <v>M</v>
      </c>
      <c r="BL22" s="57">
        <f t="shared" si="9"/>
        <v>0</v>
      </c>
      <c r="BM22" s="57" t="str">
        <f t="shared" si="10"/>
        <v>JUDO 85</v>
      </c>
      <c r="BN22" s="120"/>
      <c r="BO22" s="121"/>
      <c r="BP22" s="121"/>
      <c r="BQ22" s="121"/>
      <c r="BR22" s="122"/>
      <c r="BS22" s="341"/>
      <c r="BT22" s="342"/>
      <c r="BU22" s="120"/>
      <c r="BV22" s="121"/>
      <c r="BW22" s="121"/>
      <c r="BX22" s="121"/>
      <c r="BY22" s="280"/>
      <c r="BZ22" s="281"/>
      <c r="CA22" s="207"/>
      <c r="CB22" s="273"/>
      <c r="CC22" s="274"/>
      <c r="CD22" s="223"/>
      <c r="CE22" s="343"/>
      <c r="CF22" s="340"/>
      <c r="CG22" s="340"/>
      <c r="CH22" s="340"/>
      <c r="CI22" s="340"/>
      <c r="CJ22" s="120"/>
      <c r="CK22" s="344"/>
    </row>
    <row r="23" spans="1:89" ht="25.5" customHeight="1">
      <c r="A23" s="57" t="str">
        <f ca="1" t="shared" si="3"/>
        <v>PDL</v>
      </c>
      <c r="B23" s="57">
        <f ca="1" t="shared" si="3"/>
        <v>85</v>
      </c>
      <c r="C23" s="40">
        <v>6</v>
      </c>
      <c r="D23" s="214" t="str">
        <f ca="1" t="shared" si="4"/>
        <v>GOURDON Jean Louis</v>
      </c>
      <c r="E23" s="57" t="str">
        <f ca="1" t="shared" si="4"/>
        <v>M</v>
      </c>
      <c r="F23" s="57">
        <v>0</v>
      </c>
      <c r="G23" s="57" t="str">
        <f ca="1" t="shared" si="5"/>
        <v>JUDO CLUB LES HERBIERS</v>
      </c>
      <c r="H23" s="120">
        <v>0</v>
      </c>
      <c r="I23" s="121">
        <v>10</v>
      </c>
      <c r="J23" s="121">
        <v>10</v>
      </c>
      <c r="K23" s="121">
        <v>0</v>
      </c>
      <c r="L23" s="122">
        <v>0</v>
      </c>
      <c r="M23" s="341"/>
      <c r="N23" s="342"/>
      <c r="O23" s="280">
        <f t="shared" si="6"/>
        <v>20</v>
      </c>
      <c r="P23" s="281"/>
      <c r="Q23" s="207"/>
      <c r="R23" s="273">
        <f ca="1" t="shared" si="7"/>
        <v>20</v>
      </c>
      <c r="S23" s="274"/>
      <c r="T23" s="64"/>
      <c r="BC23" s="120"/>
      <c r="BD23" s="121"/>
      <c r="BE23" s="121"/>
      <c r="BF23" s="121"/>
      <c r="BG23" s="122"/>
      <c r="BI23" s="40">
        <v>6</v>
      </c>
      <c r="BJ23" s="57" t="str">
        <f t="shared" si="8"/>
        <v>GOURDON Jean Louis</v>
      </c>
      <c r="BK23" s="57" t="str">
        <f t="shared" si="8"/>
        <v>M</v>
      </c>
      <c r="BL23" s="57">
        <f t="shared" si="9"/>
        <v>30</v>
      </c>
      <c r="BM23" s="57" t="str">
        <f t="shared" si="10"/>
        <v>JUDO CLUB LES HERBIERS</v>
      </c>
      <c r="BN23" s="120"/>
      <c r="BO23" s="121"/>
      <c r="BP23" s="121"/>
      <c r="BQ23" s="121"/>
      <c r="BR23" s="122"/>
      <c r="BS23" s="341"/>
      <c r="BT23" s="342"/>
      <c r="BU23" s="120"/>
      <c r="BV23" s="121"/>
      <c r="BW23" s="121"/>
      <c r="BX23" s="121"/>
      <c r="BY23" s="280"/>
      <c r="BZ23" s="281"/>
      <c r="CA23" s="207"/>
      <c r="CB23" s="273"/>
      <c r="CC23" s="274"/>
      <c r="CD23" s="64"/>
      <c r="CE23" s="343"/>
      <c r="CF23" s="340"/>
      <c r="CG23" s="340"/>
      <c r="CH23" s="340"/>
      <c r="CI23" s="340"/>
      <c r="CJ23" s="120"/>
      <c r="CK23" s="344"/>
    </row>
    <row r="24" spans="1:89" ht="25.5" customHeight="1" thickBot="1">
      <c r="A24" s="57" t="str">
        <f ca="1" t="shared" si="3"/>
        <v>PDL</v>
      </c>
      <c r="B24" s="57">
        <f ca="1" t="shared" si="3"/>
        <v>85</v>
      </c>
      <c r="C24" s="40">
        <v>7</v>
      </c>
      <c r="D24" s="214" t="str">
        <f ca="1" t="shared" si="4"/>
        <v>GEROUDET Patrick</v>
      </c>
      <c r="E24" s="57" t="str">
        <f ca="1" t="shared" si="4"/>
        <v>M</v>
      </c>
      <c r="F24" s="57">
        <v>30</v>
      </c>
      <c r="G24" s="57" t="str">
        <f ca="1" t="shared" si="5"/>
        <v>JUDO 85 VENANSAULT</v>
      </c>
      <c r="H24" s="144">
        <v>7</v>
      </c>
      <c r="I24" s="145">
        <v>0</v>
      </c>
      <c r="J24" s="145">
        <v>0</v>
      </c>
      <c r="K24" s="145">
        <v>0</v>
      </c>
      <c r="L24" s="146">
        <v>0</v>
      </c>
      <c r="M24" s="345"/>
      <c r="N24" s="346"/>
      <c r="O24" s="284">
        <f t="shared" si="6"/>
        <v>7</v>
      </c>
      <c r="P24" s="285"/>
      <c r="Q24" s="207"/>
      <c r="R24" s="273">
        <f ca="1" t="shared" si="7"/>
        <v>37</v>
      </c>
      <c r="S24" s="274"/>
      <c r="T24" s="64"/>
      <c r="BC24" s="144"/>
      <c r="BD24" s="145"/>
      <c r="BE24" s="145"/>
      <c r="BF24" s="145"/>
      <c r="BG24" s="146"/>
      <c r="BI24" s="40">
        <v>7</v>
      </c>
      <c r="BJ24" s="57" t="str">
        <f t="shared" si="8"/>
        <v>GEROUDET Patrick</v>
      </c>
      <c r="BK24" s="57" t="str">
        <f t="shared" si="8"/>
        <v>M</v>
      </c>
      <c r="BL24" s="57">
        <f>F18</f>
        <v>0</v>
      </c>
      <c r="BM24" s="57" t="str">
        <f t="shared" si="10"/>
        <v>JUDO 85 VENANSAULT</v>
      </c>
      <c r="BN24" s="144"/>
      <c r="BO24" s="145"/>
      <c r="BP24" s="145"/>
      <c r="BQ24" s="145"/>
      <c r="BR24" s="146"/>
      <c r="BS24" s="345"/>
      <c r="BT24" s="346"/>
      <c r="BU24" s="144"/>
      <c r="BV24" s="145"/>
      <c r="BW24" s="145"/>
      <c r="BX24" s="145"/>
      <c r="BY24" s="284"/>
      <c r="BZ24" s="285"/>
      <c r="CA24" s="207"/>
      <c r="CB24" s="273"/>
      <c r="CC24" s="274"/>
      <c r="CD24" s="64"/>
      <c r="CE24" s="347"/>
      <c r="CF24" s="348"/>
      <c r="CG24" s="348"/>
      <c r="CH24" s="348"/>
      <c r="CI24" s="348"/>
      <c r="CJ24" s="144"/>
      <c r="CK24" s="349"/>
    </row>
    <row r="25" spans="3:82" ht="12.75">
      <c r="C25" s="48"/>
      <c r="D25" s="161"/>
      <c r="E25" s="161"/>
      <c r="F25" s="350"/>
      <c r="G25" s="161"/>
      <c r="H25" s="161"/>
      <c r="I25" s="161"/>
      <c r="J25" s="161"/>
      <c r="K25" s="161"/>
      <c r="L25" s="161"/>
      <c r="M25" s="48"/>
      <c r="N25" s="48" t="s">
        <v>125</v>
      </c>
      <c r="O25" s="48"/>
      <c r="P25" s="48"/>
      <c r="Q25" s="48"/>
      <c r="R25" s="48"/>
      <c r="S25" s="48"/>
      <c r="T25" s="48"/>
      <c r="U25" s="48"/>
      <c r="V25" s="48"/>
      <c r="W25" s="48"/>
      <c r="X25" s="48"/>
      <c r="BI25" s="48"/>
      <c r="BJ25" s="161"/>
      <c r="BK25" s="161"/>
      <c r="BL25" s="350"/>
      <c r="BM25" s="161"/>
      <c r="BN25" s="161"/>
      <c r="BO25" s="161"/>
      <c r="BP25" s="161"/>
      <c r="BQ25" s="161"/>
      <c r="BR25" s="161"/>
      <c r="BS25" s="48"/>
      <c r="BT25" s="48" t="s">
        <v>125</v>
      </c>
      <c r="BU25" s="48"/>
      <c r="BV25" s="48"/>
      <c r="BW25" s="48"/>
      <c r="BX25" s="48"/>
      <c r="BY25" s="48"/>
      <c r="BZ25" s="48"/>
      <c r="CA25" s="48"/>
      <c r="CB25" s="48"/>
      <c r="CC25" s="48"/>
      <c r="CD25" s="48"/>
    </row>
    <row r="26" spans="3:28" ht="12.75" hidden="1">
      <c r="C26" s="73">
        <f>COUNT(H26:BG26)</f>
        <v>17</v>
      </c>
      <c r="D26" s="48"/>
      <c r="E26" s="48"/>
      <c r="F26" s="74"/>
      <c r="G26" s="165" t="s">
        <v>126</v>
      </c>
      <c r="H26" s="163">
        <v>1</v>
      </c>
      <c r="I26" s="163">
        <v>2</v>
      </c>
      <c r="J26" s="163">
        <v>3</v>
      </c>
      <c r="K26" s="163">
        <v>4</v>
      </c>
      <c r="L26" s="163">
        <v>5</v>
      </c>
      <c r="M26" s="163">
        <v>6</v>
      </c>
      <c r="N26" s="163">
        <v>7</v>
      </c>
      <c r="O26" s="163">
        <v>8</v>
      </c>
      <c r="P26" s="163">
        <v>9</v>
      </c>
      <c r="Q26" s="163">
        <v>10</v>
      </c>
      <c r="R26" s="163">
        <v>11</v>
      </c>
      <c r="S26" s="163">
        <v>12</v>
      </c>
      <c r="T26" s="163">
        <v>13</v>
      </c>
      <c r="U26" s="163">
        <v>14</v>
      </c>
      <c r="V26" s="163">
        <v>15</v>
      </c>
      <c r="W26" s="163">
        <v>16</v>
      </c>
      <c r="X26" s="163">
        <v>17</v>
      </c>
      <c r="Y26" s="351"/>
      <c r="Z26" s="351"/>
      <c r="AA26" s="351"/>
      <c r="AB26" s="351"/>
    </row>
    <row r="27" spans="3:28" ht="12.75" hidden="1">
      <c r="C27" s="48"/>
      <c r="D27" s="48"/>
      <c r="E27" s="48"/>
      <c r="F27" s="74"/>
      <c r="G27" s="165" t="s">
        <v>127</v>
      </c>
      <c r="H27" s="163">
        <v>1</v>
      </c>
      <c r="I27" s="163">
        <v>1</v>
      </c>
      <c r="J27" s="163">
        <v>1</v>
      </c>
      <c r="K27" s="163">
        <v>1</v>
      </c>
      <c r="L27" s="163">
        <v>2</v>
      </c>
      <c r="M27" s="163">
        <v>2</v>
      </c>
      <c r="N27" s="163">
        <v>3</v>
      </c>
      <c r="O27" s="163">
        <v>2</v>
      </c>
      <c r="P27" s="163">
        <v>3</v>
      </c>
      <c r="Q27" s="163">
        <v>3</v>
      </c>
      <c r="R27" s="163">
        <v>4</v>
      </c>
      <c r="S27" s="163">
        <v>3</v>
      </c>
      <c r="T27" s="163">
        <v>4</v>
      </c>
      <c r="U27" s="163">
        <v>5</v>
      </c>
      <c r="V27" s="163">
        <v>5</v>
      </c>
      <c r="W27" s="163">
        <v>4</v>
      </c>
      <c r="X27" s="163">
        <v>5</v>
      </c>
      <c r="Y27" s="351"/>
      <c r="Z27" s="351"/>
      <c r="AA27" s="351"/>
      <c r="AB27" s="351"/>
    </row>
    <row r="28" spans="3:28" ht="12.75" hidden="1">
      <c r="C28" s="73"/>
      <c r="D28" s="48"/>
      <c r="E28" s="48"/>
      <c r="F28" s="74"/>
      <c r="G28" s="165" t="s">
        <v>128</v>
      </c>
      <c r="H28" s="163">
        <v>1</v>
      </c>
      <c r="I28" s="163">
        <v>1</v>
      </c>
      <c r="J28" s="163">
        <v>1</v>
      </c>
      <c r="K28" s="163">
        <v>2</v>
      </c>
      <c r="L28" s="163">
        <v>2</v>
      </c>
      <c r="M28" s="163">
        <v>2</v>
      </c>
      <c r="N28" s="163">
        <v>2</v>
      </c>
      <c r="O28" s="163">
        <v>3</v>
      </c>
      <c r="P28" s="163">
        <v>3</v>
      </c>
      <c r="Q28" s="163">
        <v>3</v>
      </c>
      <c r="R28" s="163">
        <v>4</v>
      </c>
      <c r="S28" s="163">
        <v>4</v>
      </c>
      <c r="T28" s="163">
        <v>4</v>
      </c>
      <c r="U28" s="163">
        <v>4</v>
      </c>
      <c r="V28" s="163">
        <v>5</v>
      </c>
      <c r="W28" s="163">
        <v>5</v>
      </c>
      <c r="X28" s="163">
        <v>5</v>
      </c>
      <c r="Y28" s="351"/>
      <c r="Z28" s="351"/>
      <c r="AA28" s="351"/>
      <c r="AB28" s="351"/>
    </row>
  </sheetData>
  <sheetProtection/>
  <mergeCells count="56">
    <mergeCell ref="BY24:BZ24"/>
    <mergeCell ref="CB24:CC24"/>
    <mergeCell ref="BZ5:CB6"/>
    <mergeCell ref="CF7:CG7"/>
    <mergeCell ref="CE8:CG8"/>
    <mergeCell ref="BY21:BZ21"/>
    <mergeCell ref="CB21:CC21"/>
    <mergeCell ref="BY22:BZ22"/>
    <mergeCell ref="CB22:CC22"/>
    <mergeCell ref="BY23:BZ23"/>
    <mergeCell ref="CB23:CC23"/>
    <mergeCell ref="BY18:BZ18"/>
    <mergeCell ref="CB18:CC18"/>
    <mergeCell ref="BY19:BZ19"/>
    <mergeCell ref="CB19:CC19"/>
    <mergeCell ref="BY20:BZ20"/>
    <mergeCell ref="CB20:CC20"/>
    <mergeCell ref="CE17:CH17"/>
    <mergeCell ref="BV1:BX1"/>
    <mergeCell ref="BQ2:BT2"/>
    <mergeCell ref="BV2:BV3"/>
    <mergeCell ref="BW2:BW3"/>
    <mergeCell ref="BX2:BX3"/>
    <mergeCell ref="BU16:BX16"/>
    <mergeCell ref="CC5:CD6"/>
    <mergeCell ref="BS16:BT16"/>
    <mergeCell ref="BY17:BZ17"/>
    <mergeCell ref="CB17:CC17"/>
    <mergeCell ref="BM4:BM6"/>
    <mergeCell ref="BC6:BG6"/>
    <mergeCell ref="O20:P20"/>
    <mergeCell ref="U17:X17"/>
    <mergeCell ref="R19:S19"/>
    <mergeCell ref="O17:P17"/>
    <mergeCell ref="O18:P18"/>
    <mergeCell ref="O19:P19"/>
    <mergeCell ref="R17:S17"/>
    <mergeCell ref="R24:S24"/>
    <mergeCell ref="R20:S20"/>
    <mergeCell ref="R21:S21"/>
    <mergeCell ref="R22:S22"/>
    <mergeCell ref="R23:S23"/>
    <mergeCell ref="O24:P24"/>
    <mergeCell ref="O21:P21"/>
    <mergeCell ref="O22:P22"/>
    <mergeCell ref="O23:P23"/>
    <mergeCell ref="R18:S18"/>
    <mergeCell ref="P1:R1"/>
    <mergeCell ref="K2:N2"/>
    <mergeCell ref="P2:P3"/>
    <mergeCell ref="Q2:Q3"/>
    <mergeCell ref="R2:R3"/>
    <mergeCell ref="U5:V6"/>
    <mergeCell ref="W5:X6"/>
    <mergeCell ref="M16:N16"/>
    <mergeCell ref="G4:G6"/>
  </mergeCells>
  <printOptions horizontalCentered="1"/>
  <pageMargins left="0" right="0" top="0.15748031496062992" bottom="0.15748031496062992" header="0.2362204724409449" footer="0.15748031496062992"/>
  <pageSetup fitToHeight="1" fitToWidth="1" horizontalDpi="600" verticalDpi="600" orientation="landscape" scale="7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18">
    <pageSetUpPr fitToPage="1"/>
  </sheetPr>
  <dimension ref="A1:CW49"/>
  <sheetViews>
    <sheetView zoomScale="80" zoomScaleNormal="80" workbookViewId="0" topLeftCell="C7">
      <pane xSplit="5" ySplit="2" topLeftCell="H9" activePane="bottomRight" state="frozen"/>
      <selection pane="topLeft" activeCell="C7" sqref="C7"/>
      <selection pane="topRight" activeCell="C7" sqref="C7"/>
      <selection pane="bottomLeft" activeCell="C8" sqref="C8"/>
      <selection pane="bottomRight" activeCell="H8" sqref="H8"/>
    </sheetView>
  </sheetViews>
  <sheetFormatPr defaultColWidth="11.421875" defaultRowHeight="12.75"/>
  <cols>
    <col min="1" max="1" width="6.140625" style="1" hidden="1" customWidth="1"/>
    <col min="2" max="2" width="5.140625" style="1" hidden="1" customWidth="1"/>
    <col min="3" max="3" width="4.421875" style="7" customWidth="1"/>
    <col min="4" max="4" width="22.140625" style="3" customWidth="1"/>
    <col min="5" max="5" width="3.140625" style="3" customWidth="1"/>
    <col min="6" max="6" width="7.7109375" style="1" customWidth="1"/>
    <col min="7" max="7" width="19.421875" style="3" customWidth="1"/>
    <col min="8" max="32" width="4.00390625" style="3" customWidth="1"/>
    <col min="33" max="36" width="4.00390625" style="1" hidden="1" customWidth="1"/>
    <col min="37" max="37" width="4.00390625" style="1" customWidth="1"/>
    <col min="38" max="42" width="4.00390625" style="1" hidden="1" customWidth="1"/>
    <col min="43" max="43" width="4.00390625" style="1" customWidth="1"/>
    <col min="44" max="46" width="4.00390625" style="1" hidden="1" customWidth="1"/>
    <col min="47" max="47" width="4.00390625" style="1" customWidth="1"/>
    <col min="48" max="51" width="4.00390625" style="1" hidden="1" customWidth="1"/>
    <col min="52" max="52" width="4.00390625" style="1" customWidth="1"/>
    <col min="53" max="53" width="2.140625" style="3" customWidth="1"/>
    <col min="54" max="54" width="10.28125" style="3" hidden="1" customWidth="1"/>
    <col min="55" max="55" width="4.00390625" style="3" customWidth="1"/>
    <col min="56" max="59" width="4.00390625" style="3" hidden="1" customWidth="1"/>
    <col min="60" max="60" width="11.421875" style="3" customWidth="1"/>
    <col min="61" max="61" width="4.28125" style="3" hidden="1" customWidth="1"/>
    <col min="62" max="62" width="22.140625" style="3" hidden="1" customWidth="1"/>
    <col min="63" max="63" width="3.00390625" style="3" hidden="1" customWidth="1"/>
    <col min="64" max="64" width="7.7109375" style="3" hidden="1" customWidth="1"/>
    <col min="65" max="65" width="19.421875" style="3" hidden="1" customWidth="1"/>
    <col min="66" max="90" width="4.00390625" style="3" hidden="1" customWidth="1"/>
    <col min="91" max="91" width="2.140625" style="3" hidden="1" customWidth="1"/>
    <col min="92" max="95" width="3.8515625" style="3" hidden="1" customWidth="1"/>
    <col min="96" max="96" width="2.28125" style="3" hidden="1" customWidth="1"/>
    <col min="97" max="100" width="11.421875" style="3" customWidth="1"/>
    <col min="101" max="101" width="0" style="3" hidden="1" customWidth="1"/>
    <col min="102" max="16384" width="11.421875" style="3" customWidth="1"/>
  </cols>
  <sheetData>
    <row r="1" spans="3:101" ht="13.5" thickBot="1">
      <c r="C1" s="2">
        <v>10</v>
      </c>
      <c r="F1" s="4"/>
      <c r="G1" s="5"/>
      <c r="H1" s="5"/>
      <c r="I1" s="5"/>
      <c r="J1" s="5"/>
      <c r="K1" s="5"/>
      <c r="L1" s="5"/>
      <c r="M1" s="5"/>
      <c r="N1" s="5"/>
      <c r="O1" s="5"/>
      <c r="P1" s="6" t="s">
        <v>0</v>
      </c>
      <c r="Q1" s="6"/>
      <c r="R1" s="6"/>
      <c r="S1" s="5"/>
      <c r="T1" s="5"/>
      <c r="U1" s="5"/>
      <c r="V1" s="4"/>
      <c r="BI1" s="2">
        <v>10</v>
      </c>
      <c r="BL1" s="4"/>
      <c r="BM1" s="5"/>
      <c r="BN1" s="5"/>
      <c r="BO1" s="5"/>
      <c r="BP1" s="5"/>
      <c r="BQ1" s="5"/>
      <c r="BR1" s="5"/>
      <c r="BS1" s="5"/>
      <c r="BT1" s="5"/>
      <c r="BU1" s="5"/>
      <c r="BV1" s="6" t="s">
        <v>0</v>
      </c>
      <c r="BW1" s="6"/>
      <c r="BX1" s="6"/>
      <c r="BY1" s="5"/>
      <c r="BZ1" s="5"/>
      <c r="CA1" s="5"/>
      <c r="CB1" s="4"/>
      <c r="CW1" s="3" t="s">
        <v>1</v>
      </c>
    </row>
    <row r="2" spans="6:101" ht="16.5" customHeight="1" thickBot="1">
      <c r="F2" s="8" t="s">
        <v>2</v>
      </c>
      <c r="G2" s="9" t="s">
        <v>415</v>
      </c>
      <c r="H2" s="5">
        <v>2</v>
      </c>
      <c r="I2" s="5"/>
      <c r="J2" s="10" t="s">
        <v>4</v>
      </c>
      <c r="K2" s="11">
        <f ca="1">TODAY()</f>
        <v>41798</v>
      </c>
      <c r="L2" s="11"/>
      <c r="M2" s="11"/>
      <c r="N2" s="11"/>
      <c r="O2" s="5"/>
      <c r="P2" s="12" t="s">
        <v>243</v>
      </c>
      <c r="Q2" s="12"/>
      <c r="R2" s="12"/>
      <c r="S2" s="5"/>
      <c r="V2" s="4"/>
      <c r="BI2" s="7"/>
      <c r="BL2" s="8" t="s">
        <v>2</v>
      </c>
      <c r="BM2" s="9" t="str">
        <f>G2</f>
        <v>57 -  C1 M M</v>
      </c>
      <c r="BN2" s="5"/>
      <c r="BO2" s="5"/>
      <c r="BP2" s="10" t="s">
        <v>4</v>
      </c>
      <c r="BQ2" s="11">
        <f ca="1">TODAY()</f>
        <v>41798</v>
      </c>
      <c r="BR2" s="11"/>
      <c r="BS2" s="11"/>
      <c r="BT2" s="11"/>
      <c r="BU2" s="5"/>
      <c r="BV2" s="12"/>
      <c r="BW2" s="12"/>
      <c r="BX2" s="12"/>
      <c r="BY2" s="5"/>
      <c r="CB2" s="4"/>
      <c r="CW2" s="3" t="s">
        <v>6</v>
      </c>
    </row>
    <row r="3" spans="6:79" ht="13.5" customHeight="1" thickBot="1">
      <c r="F3" s="4"/>
      <c r="G3" s="5"/>
      <c r="H3" s="13"/>
      <c r="I3" s="13"/>
      <c r="J3" s="5"/>
      <c r="K3" s="5"/>
      <c r="L3" s="5"/>
      <c r="M3" s="5"/>
      <c r="N3" s="5"/>
      <c r="O3" s="5"/>
      <c r="P3" s="14"/>
      <c r="Q3" s="14"/>
      <c r="R3" s="14"/>
      <c r="S3" s="5"/>
      <c r="T3" s="5"/>
      <c r="U3" s="5"/>
      <c r="V3" s="4"/>
      <c r="BI3" s="7"/>
      <c r="BL3" s="4"/>
      <c r="BM3" s="5"/>
      <c r="BN3" s="13"/>
      <c r="BO3" s="13"/>
      <c r="BP3" s="5"/>
      <c r="BQ3" s="5"/>
      <c r="BR3" s="5"/>
      <c r="BS3" s="5"/>
      <c r="BT3" s="5"/>
      <c r="BU3" s="5"/>
      <c r="BV3" s="14"/>
      <c r="BW3" s="14"/>
      <c r="BX3" s="14"/>
      <c r="BY3" s="5"/>
      <c r="BZ3" s="5"/>
      <c r="CA3" s="5"/>
    </row>
    <row r="4" spans="6:95" ht="13.5" thickBot="1">
      <c r="F4" s="3"/>
      <c r="G4" s="15"/>
      <c r="J4" s="16" t="s">
        <v>7</v>
      </c>
      <c r="K4" s="16"/>
      <c r="L4" s="16"/>
      <c r="M4" s="16"/>
      <c r="N4" s="16"/>
      <c r="O4" s="16"/>
      <c r="P4" s="16"/>
      <c r="Q4" s="16"/>
      <c r="R4" s="16"/>
      <c r="S4" s="5"/>
      <c r="T4" s="5"/>
      <c r="U4" s="5"/>
      <c r="V4" s="4"/>
      <c r="BI4" s="7"/>
      <c r="BM4" s="15"/>
      <c r="BP4" s="16" t="s">
        <v>7</v>
      </c>
      <c r="BQ4" s="16"/>
      <c r="BR4" s="16"/>
      <c r="BS4" s="16"/>
      <c r="BT4" s="16"/>
      <c r="BU4" s="16"/>
      <c r="BV4" s="16"/>
      <c r="BW4" s="16"/>
      <c r="BX4" s="16"/>
      <c r="BY4" s="5"/>
      <c r="BZ4" s="5"/>
      <c r="CA4" s="5"/>
      <c r="CN4" s="17" t="s">
        <v>8</v>
      </c>
      <c r="CO4" s="17"/>
      <c r="CP4" s="17"/>
      <c r="CQ4" s="17"/>
    </row>
    <row r="5" spans="6:95" ht="13.5" customHeight="1" thickTop="1">
      <c r="F5" s="18" t="s">
        <v>9</v>
      </c>
      <c r="G5" s="19"/>
      <c r="J5" s="20" t="s">
        <v>10</v>
      </c>
      <c r="K5" s="20"/>
      <c r="L5" s="20"/>
      <c r="M5" s="5"/>
      <c r="N5" s="5"/>
      <c r="O5" s="5"/>
      <c r="P5" s="5"/>
      <c r="Q5" s="5"/>
      <c r="R5" s="5"/>
      <c r="S5" s="5"/>
      <c r="T5" s="5"/>
      <c r="U5" s="5"/>
      <c r="V5" s="4"/>
      <c r="AB5" s="21" t="s">
        <v>11</v>
      </c>
      <c r="AC5" s="21"/>
      <c r="AD5" s="22"/>
      <c r="AE5" s="23" t="str">
        <f>LEFT(G2,2)</f>
        <v>57</v>
      </c>
      <c r="AF5" s="24"/>
      <c r="BI5" s="7"/>
      <c r="BL5" s="18" t="s">
        <v>9</v>
      </c>
      <c r="BM5" s="19"/>
      <c r="BP5" s="20" t="s">
        <v>10</v>
      </c>
      <c r="BQ5" s="20"/>
      <c r="BR5" s="20"/>
      <c r="BS5" s="5"/>
      <c r="BT5" s="5"/>
      <c r="BU5" s="5"/>
      <c r="BV5" s="5"/>
      <c r="BW5" s="5"/>
      <c r="BX5" s="5"/>
      <c r="BY5" s="5"/>
      <c r="BZ5" s="5"/>
      <c r="CA5" s="5"/>
      <c r="CH5" s="21" t="s">
        <v>11</v>
      </c>
      <c r="CI5" s="21"/>
      <c r="CJ5" s="22"/>
      <c r="CK5" s="23" t="str">
        <f>AE5</f>
        <v>57</v>
      </c>
      <c r="CL5" s="24"/>
      <c r="CN5" s="17"/>
      <c r="CO5" s="17"/>
      <c r="CP5" s="17"/>
      <c r="CQ5" s="17"/>
    </row>
    <row r="6" spans="6:95" ht="13.5" customHeight="1" thickBot="1">
      <c r="F6" s="4"/>
      <c r="G6" s="25"/>
      <c r="J6" s="10"/>
      <c r="K6" s="10"/>
      <c r="L6" s="5"/>
      <c r="M6" s="5"/>
      <c r="N6" s="5"/>
      <c r="O6" s="5"/>
      <c r="P6" s="5"/>
      <c r="Q6" s="5"/>
      <c r="R6" s="5"/>
      <c r="S6" s="5"/>
      <c r="T6" s="5"/>
      <c r="U6" s="5"/>
      <c r="V6" s="4"/>
      <c r="AB6" s="21"/>
      <c r="AC6" s="21"/>
      <c r="AD6" s="22"/>
      <c r="AE6" s="26"/>
      <c r="AF6" s="27"/>
      <c r="BC6" s="28"/>
      <c r="BD6" s="28"/>
      <c r="BE6" s="28"/>
      <c r="BF6" s="28"/>
      <c r="BG6" s="28"/>
      <c r="BI6" s="7"/>
      <c r="BL6" s="4"/>
      <c r="BM6" s="25"/>
      <c r="BP6" s="10"/>
      <c r="BQ6" s="10"/>
      <c r="BR6" s="5"/>
      <c r="BS6" s="5"/>
      <c r="BT6" s="5"/>
      <c r="BU6" s="5"/>
      <c r="BV6" s="5"/>
      <c r="BW6" s="5"/>
      <c r="BX6" s="5"/>
      <c r="BY6" s="5"/>
      <c r="BZ6" s="5"/>
      <c r="CB6" s="4"/>
      <c r="CH6" s="21"/>
      <c r="CI6" s="21"/>
      <c r="CJ6" s="22"/>
      <c r="CK6" s="26"/>
      <c r="CL6" s="27"/>
      <c r="CN6" s="29" t="s">
        <v>12</v>
      </c>
      <c r="CO6" s="29"/>
      <c r="CP6" s="29"/>
      <c r="CQ6" s="29"/>
    </row>
    <row r="7" spans="8:95" ht="19.5" customHeight="1" thickTop="1">
      <c r="H7" s="5"/>
      <c r="I7" s="5"/>
      <c r="J7" s="5"/>
      <c r="L7" s="5"/>
      <c r="M7" s="5"/>
      <c r="N7" s="5"/>
      <c r="O7" s="5"/>
      <c r="P7" s="5"/>
      <c r="Q7" s="5"/>
      <c r="R7" s="5"/>
      <c r="S7" s="5"/>
      <c r="T7" s="5"/>
      <c r="U7" s="5"/>
      <c r="V7" s="4"/>
      <c r="W7" s="30"/>
      <c r="X7" s="30"/>
      <c r="Y7" s="30"/>
      <c r="Z7" s="30"/>
      <c r="AA7" s="30"/>
      <c r="AB7" s="30"/>
      <c r="AC7" s="30"/>
      <c r="AD7" s="31"/>
      <c r="AE7" s="31"/>
      <c r="AF7" s="31"/>
      <c r="BB7" s="3" t="s">
        <v>13</v>
      </c>
      <c r="BC7" s="32">
        <v>58</v>
      </c>
      <c r="BD7" s="33"/>
      <c r="BE7" s="33"/>
      <c r="BF7" s="33"/>
      <c r="BG7" s="34"/>
      <c r="BI7" s="7"/>
      <c r="BL7" s="1"/>
      <c r="BN7" s="5"/>
      <c r="BO7" s="5"/>
      <c r="BP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4"/>
      <c r="CC7" s="30"/>
      <c r="CD7" s="30"/>
      <c r="CE7" s="30"/>
      <c r="CF7" s="30"/>
      <c r="CG7" s="30"/>
      <c r="CH7" s="30"/>
      <c r="CI7" s="30"/>
      <c r="CJ7" s="31"/>
      <c r="CK7" s="35" t="s">
        <v>13</v>
      </c>
      <c r="CL7" s="35"/>
      <c r="CM7" s="36"/>
      <c r="CN7" s="37"/>
      <c r="CO7" s="38"/>
      <c r="CP7" s="38"/>
      <c r="CQ7" s="39"/>
    </row>
    <row r="8" spans="1:100" s="48" customFormat="1" ht="18.75" customHeight="1">
      <c r="A8" s="40" t="s">
        <v>14</v>
      </c>
      <c r="B8" s="40" t="s">
        <v>15</v>
      </c>
      <c r="C8" s="41" t="s">
        <v>16</v>
      </c>
      <c r="D8" s="41" t="s">
        <v>17</v>
      </c>
      <c r="E8" s="41" t="s">
        <v>18</v>
      </c>
      <c r="F8" s="41" t="s">
        <v>19</v>
      </c>
      <c r="G8" s="41" t="s">
        <v>20</v>
      </c>
      <c r="H8" s="42" t="s">
        <v>21</v>
      </c>
      <c r="I8" s="42" t="s">
        <v>22</v>
      </c>
      <c r="J8" s="42" t="s">
        <v>23</v>
      </c>
      <c r="K8" s="42" t="s">
        <v>24</v>
      </c>
      <c r="L8" s="42" t="s">
        <v>25</v>
      </c>
      <c r="M8" s="42" t="s">
        <v>26</v>
      </c>
      <c r="N8" s="42" t="s">
        <v>27</v>
      </c>
      <c r="O8" s="42" t="s">
        <v>28</v>
      </c>
      <c r="P8" s="43" t="s">
        <v>29</v>
      </c>
      <c r="Q8" s="43" t="s">
        <v>30</v>
      </c>
      <c r="R8" s="42" t="s">
        <v>31</v>
      </c>
      <c r="S8" s="43" t="s">
        <v>32</v>
      </c>
      <c r="T8" s="42" t="s">
        <v>33</v>
      </c>
      <c r="U8" s="42" t="s">
        <v>34</v>
      </c>
      <c r="V8" s="42" t="s">
        <v>35</v>
      </c>
      <c r="W8" s="44" t="s">
        <v>36</v>
      </c>
      <c r="X8" s="42" t="s">
        <v>37</v>
      </c>
      <c r="Y8" s="42" t="s">
        <v>38</v>
      </c>
      <c r="Z8" s="43" t="s">
        <v>39</v>
      </c>
      <c r="AA8" s="42" t="s">
        <v>40</v>
      </c>
      <c r="AB8" s="43" t="s">
        <v>41</v>
      </c>
      <c r="AC8" s="43" t="s">
        <v>42</v>
      </c>
      <c r="AD8" s="42" t="s">
        <v>43</v>
      </c>
      <c r="AE8" s="43" t="s">
        <v>44</v>
      </c>
      <c r="AF8" s="43" t="s">
        <v>45</v>
      </c>
      <c r="AG8" s="45" t="s">
        <v>46</v>
      </c>
      <c r="AH8" s="46" t="s">
        <v>47</v>
      </c>
      <c r="AI8" s="46" t="s">
        <v>48</v>
      </c>
      <c r="AJ8" s="46" t="s">
        <v>49</v>
      </c>
      <c r="AK8" s="42" t="s">
        <v>50</v>
      </c>
      <c r="AL8" s="46" t="s">
        <v>51</v>
      </c>
      <c r="AM8" s="46" t="s">
        <v>52</v>
      </c>
      <c r="AN8" s="46" t="s">
        <v>53</v>
      </c>
      <c r="AO8" s="46" t="s">
        <v>54</v>
      </c>
      <c r="AP8" s="46" t="s">
        <v>55</v>
      </c>
      <c r="AQ8" s="42" t="s">
        <v>56</v>
      </c>
      <c r="AR8" s="46" t="s">
        <v>57</v>
      </c>
      <c r="AS8" s="46" t="s">
        <v>58</v>
      </c>
      <c r="AT8" s="46" t="s">
        <v>59</v>
      </c>
      <c r="AU8" s="42" t="s">
        <v>60</v>
      </c>
      <c r="AV8" s="46" t="s">
        <v>61</v>
      </c>
      <c r="AW8" s="46" t="s">
        <v>62</v>
      </c>
      <c r="AX8" s="46" t="s">
        <v>63</v>
      </c>
      <c r="AY8" s="46" t="s">
        <v>64</v>
      </c>
      <c r="AZ8" s="42" t="s">
        <v>65</v>
      </c>
      <c r="BB8" s="48" t="s">
        <v>66</v>
      </c>
      <c r="BC8" s="49" t="s">
        <v>245</v>
      </c>
      <c r="BD8" s="50"/>
      <c r="BE8" s="50"/>
      <c r="BF8" s="50"/>
      <c r="BG8" s="51"/>
      <c r="BI8" s="41" t="s">
        <v>16</v>
      </c>
      <c r="BJ8" s="41" t="s">
        <v>17</v>
      </c>
      <c r="BK8" s="41" t="s">
        <v>18</v>
      </c>
      <c r="BL8" s="41" t="s">
        <v>19</v>
      </c>
      <c r="BM8" s="41" t="s">
        <v>20</v>
      </c>
      <c r="BN8" s="52" t="s">
        <v>21</v>
      </c>
      <c r="BO8" s="52" t="s">
        <v>22</v>
      </c>
      <c r="BP8" s="52" t="s">
        <v>23</v>
      </c>
      <c r="BQ8" s="52" t="s">
        <v>24</v>
      </c>
      <c r="BR8" s="52" t="s">
        <v>25</v>
      </c>
      <c r="BS8" s="52" t="s">
        <v>26</v>
      </c>
      <c r="BT8" s="52" t="s">
        <v>27</v>
      </c>
      <c r="BU8" s="52" t="s">
        <v>28</v>
      </c>
      <c r="BV8" s="52" t="s">
        <v>29</v>
      </c>
      <c r="BW8" s="52" t="s">
        <v>30</v>
      </c>
      <c r="BX8" s="52" t="s">
        <v>31</v>
      </c>
      <c r="BY8" s="52" t="s">
        <v>32</v>
      </c>
      <c r="BZ8" s="52" t="s">
        <v>33</v>
      </c>
      <c r="CA8" s="52" t="s">
        <v>34</v>
      </c>
      <c r="CB8" s="52" t="s">
        <v>35</v>
      </c>
      <c r="CC8" s="52" t="s">
        <v>36</v>
      </c>
      <c r="CD8" s="52" t="s">
        <v>37</v>
      </c>
      <c r="CE8" s="52" t="s">
        <v>38</v>
      </c>
      <c r="CF8" s="52" t="s">
        <v>39</v>
      </c>
      <c r="CG8" s="52" t="s">
        <v>40</v>
      </c>
      <c r="CH8" s="52" t="s">
        <v>41</v>
      </c>
      <c r="CI8" s="52" t="s">
        <v>42</v>
      </c>
      <c r="CJ8" s="52" t="s">
        <v>43</v>
      </c>
      <c r="CK8" s="52" t="s">
        <v>44</v>
      </c>
      <c r="CL8" s="52" t="s">
        <v>45</v>
      </c>
      <c r="CN8" s="53"/>
      <c r="CO8" s="50"/>
      <c r="CP8" s="52"/>
      <c r="CQ8" s="54"/>
      <c r="CR8" s="55"/>
      <c r="CT8" s="56"/>
      <c r="CU8" s="56"/>
      <c r="CV8" s="56"/>
    </row>
    <row r="9" spans="1:100" s="64" customFormat="1" ht="21" customHeight="1">
      <c r="A9" s="57" t="s">
        <v>226</v>
      </c>
      <c r="B9" s="57">
        <v>14</v>
      </c>
      <c r="C9" s="52">
        <f aca="true" ca="1" t="shared" si="0" ref="C9:C18">OFFSET(C9,12,0)</f>
        <v>1</v>
      </c>
      <c r="D9" s="69" t="s">
        <v>416</v>
      </c>
      <c r="E9" s="57" t="s">
        <v>70</v>
      </c>
      <c r="F9" s="57">
        <v>38</v>
      </c>
      <c r="G9" s="59" t="s">
        <v>417</v>
      </c>
      <c r="H9" s="60" t="s">
        <v>72</v>
      </c>
      <c r="I9" s="61"/>
      <c r="J9" s="61"/>
      <c r="K9" s="61"/>
      <c r="L9" s="61"/>
      <c r="M9" s="60" t="s">
        <v>72</v>
      </c>
      <c r="N9" s="61"/>
      <c r="O9" s="61"/>
      <c r="P9" s="61"/>
      <c r="Q9" s="61"/>
      <c r="R9" s="60" t="s">
        <v>88</v>
      </c>
      <c r="S9" s="61"/>
      <c r="T9" s="61"/>
      <c r="U9" s="61"/>
      <c r="V9" s="61"/>
      <c r="W9" s="60"/>
      <c r="X9" s="61"/>
      <c r="Y9" s="61"/>
      <c r="Z9" s="61"/>
      <c r="AA9" s="60" t="s">
        <v>72</v>
      </c>
      <c r="AB9" s="61"/>
      <c r="AC9" s="61"/>
      <c r="AD9" s="61"/>
      <c r="AE9" s="61"/>
      <c r="AF9" s="61"/>
      <c r="AG9" s="62"/>
      <c r="AH9" s="62"/>
      <c r="AI9" s="62"/>
      <c r="AJ9" s="62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C9" s="65" t="s">
        <v>72</v>
      </c>
      <c r="BD9" s="66"/>
      <c r="BE9" s="67"/>
      <c r="BF9" s="67"/>
      <c r="BG9" s="68"/>
      <c r="BI9" s="40">
        <f aca="true" ca="1" t="shared" si="1" ref="BI9:BI18">OFFSET(BI9,12,0)</f>
        <v>1</v>
      </c>
      <c r="BJ9" s="69" t="str">
        <f aca="true" t="shared" si="2" ref="BJ9:BM10">D9</f>
        <v>GABLIER Sylvain</v>
      </c>
      <c r="BK9" s="69" t="str">
        <f t="shared" si="2"/>
        <v>M</v>
      </c>
      <c r="BL9" s="69">
        <f t="shared" si="2"/>
        <v>38</v>
      </c>
      <c r="BM9" s="69" t="str">
        <f t="shared" si="2"/>
        <v>US SOLIDAIRE AMICALE ST ANDRE</v>
      </c>
      <c r="BN9" s="60"/>
      <c r="BO9" s="61"/>
      <c r="BP9" s="61"/>
      <c r="BQ9" s="61"/>
      <c r="BR9" s="61"/>
      <c r="BS9" s="60"/>
      <c r="BT9" s="61"/>
      <c r="BU9" s="61"/>
      <c r="BV9" s="61"/>
      <c r="BW9" s="61"/>
      <c r="BX9" s="60"/>
      <c r="BY9" s="61"/>
      <c r="BZ9" s="61"/>
      <c r="CA9" s="61"/>
      <c r="CB9" s="61"/>
      <c r="CC9" s="60"/>
      <c r="CD9" s="61"/>
      <c r="CE9" s="61"/>
      <c r="CF9" s="61"/>
      <c r="CG9" s="60"/>
      <c r="CH9" s="61"/>
      <c r="CI9" s="61"/>
      <c r="CJ9" s="61"/>
      <c r="CK9" s="61"/>
      <c r="CL9" s="61"/>
      <c r="CN9" s="65"/>
      <c r="CO9" s="66"/>
      <c r="CP9" s="67"/>
      <c r="CQ9" s="68"/>
      <c r="CS9" s="56"/>
      <c r="CT9" s="56"/>
      <c r="CU9" s="56"/>
      <c r="CV9" s="56"/>
    </row>
    <row r="10" spans="1:100" s="48" customFormat="1" ht="21" customHeight="1">
      <c r="A10" s="57" t="s">
        <v>85</v>
      </c>
      <c r="B10" s="57">
        <v>35</v>
      </c>
      <c r="C10" s="52">
        <f ca="1" t="shared" si="0"/>
        <v>2</v>
      </c>
      <c r="D10" s="58" t="s">
        <v>418</v>
      </c>
      <c r="E10" s="57" t="s">
        <v>70</v>
      </c>
      <c r="F10" s="57">
        <v>44</v>
      </c>
      <c r="G10" s="59" t="s">
        <v>87</v>
      </c>
      <c r="H10" s="61"/>
      <c r="I10" s="61"/>
      <c r="J10" s="60" t="s">
        <v>72</v>
      </c>
      <c r="K10" s="61"/>
      <c r="L10" s="61"/>
      <c r="M10" s="61"/>
      <c r="N10" s="61"/>
      <c r="O10" s="60" t="s">
        <v>72</v>
      </c>
      <c r="P10" s="61"/>
      <c r="Q10" s="61"/>
      <c r="R10" s="61"/>
      <c r="S10" s="60"/>
      <c r="T10" s="61"/>
      <c r="U10" s="61"/>
      <c r="V10" s="61"/>
      <c r="W10" s="61"/>
      <c r="X10" s="61"/>
      <c r="Y10" s="60" t="s">
        <v>142</v>
      </c>
      <c r="Z10" s="61"/>
      <c r="AA10" s="61"/>
      <c r="AB10" s="60"/>
      <c r="AC10" s="61"/>
      <c r="AD10" s="61"/>
      <c r="AE10" s="61"/>
      <c r="AF10" s="61"/>
      <c r="AG10" s="62"/>
      <c r="AH10" s="63"/>
      <c r="AI10" s="63"/>
      <c r="AJ10" s="63"/>
      <c r="AK10" s="62" t="s">
        <v>74</v>
      </c>
      <c r="AL10" s="63"/>
      <c r="AM10" s="63"/>
      <c r="AN10" s="63"/>
      <c r="AO10" s="63"/>
      <c r="AP10" s="63"/>
      <c r="AQ10" s="62" t="s">
        <v>74</v>
      </c>
      <c r="AR10" s="62"/>
      <c r="AS10" s="63"/>
      <c r="AT10" s="63"/>
      <c r="AU10" s="63"/>
      <c r="AV10" s="63"/>
      <c r="AW10" s="63"/>
      <c r="AX10" s="63"/>
      <c r="AY10" s="63"/>
      <c r="AZ10" s="63"/>
      <c r="BC10" s="65"/>
      <c r="BD10" s="66"/>
      <c r="BE10" s="67"/>
      <c r="BF10" s="67"/>
      <c r="BG10" s="68"/>
      <c r="BI10" s="40">
        <f ca="1" t="shared" si="1"/>
        <v>2</v>
      </c>
      <c r="BJ10" s="69" t="str">
        <f t="shared" si="2"/>
        <v>VERHOYE Louis</v>
      </c>
      <c r="BK10" s="69" t="str">
        <f t="shared" si="2"/>
        <v>M</v>
      </c>
      <c r="BL10" s="69">
        <f t="shared" si="2"/>
        <v>44</v>
      </c>
      <c r="BM10" s="69" t="str">
        <f t="shared" si="2"/>
        <v>ALLIANCE JUDO RENNES</v>
      </c>
      <c r="BN10" s="61"/>
      <c r="BO10" s="61"/>
      <c r="BP10" s="60"/>
      <c r="BQ10" s="61"/>
      <c r="BR10" s="61"/>
      <c r="BS10" s="61"/>
      <c r="BT10" s="61"/>
      <c r="BU10" s="60"/>
      <c r="BV10" s="61"/>
      <c r="BW10" s="61"/>
      <c r="BX10" s="61"/>
      <c r="BY10" s="60"/>
      <c r="BZ10" s="61"/>
      <c r="CA10" s="61"/>
      <c r="CB10" s="61"/>
      <c r="CC10" s="61"/>
      <c r="CD10" s="61"/>
      <c r="CE10" s="60"/>
      <c r="CF10" s="61"/>
      <c r="CG10" s="61"/>
      <c r="CH10" s="60"/>
      <c r="CI10" s="61"/>
      <c r="CJ10" s="61"/>
      <c r="CK10" s="61"/>
      <c r="CL10" s="61"/>
      <c r="CN10" s="65"/>
      <c r="CO10" s="66"/>
      <c r="CP10" s="67"/>
      <c r="CQ10" s="68"/>
      <c r="CT10" s="3"/>
      <c r="CU10" s="3"/>
      <c r="CV10" s="3"/>
    </row>
    <row r="11" spans="1:95" s="48" customFormat="1" ht="21" customHeight="1">
      <c r="A11" s="57" t="s">
        <v>85</v>
      </c>
      <c r="B11" s="57">
        <v>35</v>
      </c>
      <c r="C11" s="52">
        <f ca="1" t="shared" si="0"/>
        <v>3</v>
      </c>
      <c r="D11" s="58" t="s">
        <v>419</v>
      </c>
      <c r="E11" s="57" t="s">
        <v>70</v>
      </c>
      <c r="F11" s="57">
        <v>46</v>
      </c>
      <c r="G11" s="59" t="s">
        <v>87</v>
      </c>
      <c r="H11" s="60" t="s">
        <v>88</v>
      </c>
      <c r="I11" s="61"/>
      <c r="J11" s="61"/>
      <c r="K11" s="61"/>
      <c r="L11" s="61"/>
      <c r="M11" s="61"/>
      <c r="N11" s="61"/>
      <c r="O11" s="61"/>
      <c r="P11" s="60"/>
      <c r="Q11" s="61"/>
      <c r="R11" s="61"/>
      <c r="S11" s="61"/>
      <c r="T11" s="61"/>
      <c r="U11" s="60" t="s">
        <v>88</v>
      </c>
      <c r="V11" s="61"/>
      <c r="W11" s="61"/>
      <c r="X11" s="61"/>
      <c r="Y11" s="61"/>
      <c r="Z11" s="60"/>
      <c r="AA11" s="61"/>
      <c r="AB11" s="61"/>
      <c r="AC11" s="61"/>
      <c r="AD11" s="60" t="s">
        <v>88</v>
      </c>
      <c r="AE11" s="61"/>
      <c r="AF11" s="61"/>
      <c r="AG11" s="63"/>
      <c r="AH11" s="63"/>
      <c r="AI11" s="63"/>
      <c r="AJ11" s="63"/>
      <c r="AK11" s="62" t="s">
        <v>74</v>
      </c>
      <c r="AL11" s="63"/>
      <c r="AM11" s="63"/>
      <c r="AN11" s="63"/>
      <c r="AO11" s="63"/>
      <c r="AP11" s="63"/>
      <c r="AQ11" s="63"/>
      <c r="AR11" s="63"/>
      <c r="AS11" s="62"/>
      <c r="AT11" s="62"/>
      <c r="AU11" s="62" t="s">
        <v>163</v>
      </c>
      <c r="AV11" s="63"/>
      <c r="AW11" s="63"/>
      <c r="AX11" s="63"/>
      <c r="AY11" s="63"/>
      <c r="AZ11" s="63"/>
      <c r="BC11" s="65"/>
      <c r="BD11" s="66"/>
      <c r="BE11" s="67"/>
      <c r="BF11" s="67"/>
      <c r="BG11" s="68"/>
      <c r="BI11" s="40">
        <f ca="1" t="shared" si="1"/>
        <v>3</v>
      </c>
      <c r="BJ11" s="69" t="str">
        <f aca="true" t="shared" si="3" ref="BJ11:BM13">D12</f>
        <v>COART Yann</v>
      </c>
      <c r="BK11" s="69" t="str">
        <f t="shared" si="3"/>
        <v>M</v>
      </c>
      <c r="BL11" s="69">
        <f t="shared" si="3"/>
        <v>45</v>
      </c>
      <c r="BM11" s="69" t="str">
        <f t="shared" si="3"/>
        <v>ASSOCIATION J.C. ANDOLLEEN</v>
      </c>
      <c r="BN11" s="60"/>
      <c r="BO11" s="61"/>
      <c r="BP11" s="61"/>
      <c r="BQ11" s="61"/>
      <c r="BR11" s="61"/>
      <c r="BS11" s="61"/>
      <c r="BT11" s="61"/>
      <c r="BU11" s="61"/>
      <c r="BV11" s="60"/>
      <c r="BW11" s="61"/>
      <c r="BX11" s="61"/>
      <c r="BY11" s="61"/>
      <c r="BZ11" s="61"/>
      <c r="CA11" s="60"/>
      <c r="CB11" s="61"/>
      <c r="CC11" s="61"/>
      <c r="CD11" s="61"/>
      <c r="CE11" s="61"/>
      <c r="CF11" s="60"/>
      <c r="CG11" s="61"/>
      <c r="CH11" s="61"/>
      <c r="CI11" s="61"/>
      <c r="CJ11" s="60"/>
      <c r="CK11" s="61"/>
      <c r="CL11" s="61"/>
      <c r="CN11" s="65"/>
      <c r="CO11" s="66"/>
      <c r="CP11" s="67"/>
      <c r="CQ11" s="68"/>
    </row>
    <row r="12" spans="1:95" s="48" customFormat="1" ht="21" customHeight="1">
      <c r="A12" s="57" t="s">
        <v>68</v>
      </c>
      <c r="B12" s="57">
        <v>53</v>
      </c>
      <c r="C12" s="52">
        <f ca="1" t="shared" si="0"/>
        <v>4</v>
      </c>
      <c r="D12" s="58" t="s">
        <v>420</v>
      </c>
      <c r="E12" s="57" t="s">
        <v>70</v>
      </c>
      <c r="F12" s="57">
        <v>45</v>
      </c>
      <c r="G12" s="59" t="s">
        <v>183</v>
      </c>
      <c r="H12" s="61"/>
      <c r="I12" s="61"/>
      <c r="J12" s="60" t="s">
        <v>89</v>
      </c>
      <c r="K12" s="61"/>
      <c r="L12" s="61"/>
      <c r="M12" s="61"/>
      <c r="N12" s="60" t="s">
        <v>72</v>
      </c>
      <c r="O12" s="61"/>
      <c r="P12" s="61"/>
      <c r="Q12" s="61"/>
      <c r="R12" s="60" t="s">
        <v>72</v>
      </c>
      <c r="S12" s="61"/>
      <c r="T12" s="61"/>
      <c r="U12" s="61"/>
      <c r="V12" s="60" t="s">
        <v>421</v>
      </c>
      <c r="W12" s="61"/>
      <c r="X12" s="61"/>
      <c r="Y12" s="61"/>
      <c r="Z12" s="61"/>
      <c r="AA12" s="61"/>
      <c r="AB12" s="61"/>
      <c r="AC12" s="61"/>
      <c r="AD12" s="61"/>
      <c r="AE12" s="60"/>
      <c r="AF12" s="61"/>
      <c r="AG12" s="63"/>
      <c r="AH12" s="63"/>
      <c r="AI12" s="63"/>
      <c r="AJ12" s="63"/>
      <c r="AK12" s="63"/>
      <c r="AL12" s="62"/>
      <c r="AM12" s="62"/>
      <c r="AN12" s="62"/>
      <c r="AO12" s="63"/>
      <c r="AP12" s="63"/>
      <c r="AQ12" s="63"/>
      <c r="AR12" s="63"/>
      <c r="AS12" s="62"/>
      <c r="AT12" s="63"/>
      <c r="AU12" s="63"/>
      <c r="AV12" s="63"/>
      <c r="AW12" s="63"/>
      <c r="AX12" s="63"/>
      <c r="AY12" s="63"/>
      <c r="AZ12" s="63"/>
      <c r="BC12" s="65"/>
      <c r="BD12" s="66"/>
      <c r="BE12" s="67"/>
      <c r="BF12" s="67"/>
      <c r="BG12" s="68"/>
      <c r="BI12" s="40">
        <f ca="1" t="shared" si="1"/>
        <v>4</v>
      </c>
      <c r="BJ12" s="69" t="str">
        <f t="shared" si="3"/>
        <v>SCHEIDECKER Romain</v>
      </c>
      <c r="BK12" s="69" t="str">
        <f t="shared" si="3"/>
        <v>M</v>
      </c>
      <c r="BL12" s="69">
        <f t="shared" si="3"/>
        <v>45</v>
      </c>
      <c r="BM12" s="69" t="str">
        <f t="shared" si="3"/>
        <v>JC ST SEBASTIEN</v>
      </c>
      <c r="BN12" s="61"/>
      <c r="BO12" s="61"/>
      <c r="BP12" s="60"/>
      <c r="BQ12" s="61"/>
      <c r="BR12" s="61"/>
      <c r="BS12" s="61"/>
      <c r="BT12" s="60"/>
      <c r="BU12" s="61"/>
      <c r="BV12" s="61"/>
      <c r="BW12" s="61"/>
      <c r="BX12" s="60"/>
      <c r="BY12" s="61"/>
      <c r="BZ12" s="61"/>
      <c r="CA12" s="61"/>
      <c r="CB12" s="60"/>
      <c r="CC12" s="61"/>
      <c r="CD12" s="61"/>
      <c r="CE12" s="61"/>
      <c r="CF12" s="61"/>
      <c r="CG12" s="61"/>
      <c r="CH12" s="61"/>
      <c r="CI12" s="61"/>
      <c r="CJ12" s="61"/>
      <c r="CK12" s="60"/>
      <c r="CL12" s="61"/>
      <c r="CN12" s="65"/>
      <c r="CO12" s="66"/>
      <c r="CP12" s="67"/>
      <c r="CQ12" s="68"/>
    </row>
    <row r="13" spans="1:95" s="48" customFormat="1" ht="21" customHeight="1">
      <c r="A13" s="57" t="s">
        <v>68</v>
      </c>
      <c r="B13" s="57">
        <v>44</v>
      </c>
      <c r="C13" s="52">
        <f ca="1" t="shared" si="0"/>
        <v>5</v>
      </c>
      <c r="D13" s="58" t="s">
        <v>422</v>
      </c>
      <c r="E13" s="57" t="s">
        <v>70</v>
      </c>
      <c r="F13" s="57">
        <v>45</v>
      </c>
      <c r="G13" s="59" t="s">
        <v>343</v>
      </c>
      <c r="H13" s="61"/>
      <c r="I13" s="61"/>
      <c r="J13" s="61"/>
      <c r="K13" s="60" t="s">
        <v>88</v>
      </c>
      <c r="L13" s="61"/>
      <c r="M13" s="61"/>
      <c r="N13" s="61"/>
      <c r="O13" s="61"/>
      <c r="P13" s="60"/>
      <c r="Q13" s="61"/>
      <c r="R13" s="61"/>
      <c r="S13" s="61"/>
      <c r="T13" s="61"/>
      <c r="U13" s="61"/>
      <c r="V13" s="61"/>
      <c r="W13" s="60"/>
      <c r="X13" s="61"/>
      <c r="Y13" s="61"/>
      <c r="Z13" s="61"/>
      <c r="AA13" s="61"/>
      <c r="AB13" s="60"/>
      <c r="AC13" s="61"/>
      <c r="AD13" s="61"/>
      <c r="AE13" s="61"/>
      <c r="AF13" s="60"/>
      <c r="AG13" s="63"/>
      <c r="AH13" s="63"/>
      <c r="AI13" s="63"/>
      <c r="AJ13" s="63"/>
      <c r="AK13" s="63"/>
      <c r="AL13" s="62"/>
      <c r="AM13" s="63"/>
      <c r="AN13" s="63"/>
      <c r="AO13" s="62"/>
      <c r="AP13" s="62"/>
      <c r="AQ13" s="63"/>
      <c r="AR13" s="63"/>
      <c r="AS13" s="63"/>
      <c r="AT13" s="63"/>
      <c r="AU13" s="63"/>
      <c r="AV13" s="62"/>
      <c r="AW13" s="63"/>
      <c r="AX13" s="63"/>
      <c r="AY13" s="63"/>
      <c r="AZ13" s="63"/>
      <c r="BC13" s="65"/>
      <c r="BD13" s="67"/>
      <c r="BE13" s="67"/>
      <c r="BF13" s="67"/>
      <c r="BG13" s="68"/>
      <c r="BI13" s="40">
        <f ca="1" t="shared" si="1"/>
        <v>5</v>
      </c>
      <c r="BJ13" s="69" t="str">
        <f t="shared" si="3"/>
        <v>DEZILLE Yann</v>
      </c>
      <c r="BK13" s="69" t="str">
        <f t="shared" si="3"/>
        <v>M</v>
      </c>
      <c r="BL13" s="69">
        <f t="shared" si="3"/>
        <v>46</v>
      </c>
      <c r="BM13" s="69" t="str">
        <f t="shared" si="3"/>
        <v>JUDO CLUB DE SARGE</v>
      </c>
      <c r="BN13" s="61"/>
      <c r="BO13" s="61"/>
      <c r="BP13" s="61"/>
      <c r="BQ13" s="60"/>
      <c r="BR13" s="61"/>
      <c r="BS13" s="61"/>
      <c r="BT13" s="61"/>
      <c r="BU13" s="61"/>
      <c r="BV13" s="60"/>
      <c r="BW13" s="61"/>
      <c r="BX13" s="61"/>
      <c r="BY13" s="61"/>
      <c r="BZ13" s="61"/>
      <c r="CA13" s="61"/>
      <c r="CB13" s="61"/>
      <c r="CC13" s="60"/>
      <c r="CD13" s="61"/>
      <c r="CE13" s="61"/>
      <c r="CF13" s="61"/>
      <c r="CG13" s="61"/>
      <c r="CH13" s="60"/>
      <c r="CI13" s="61"/>
      <c r="CJ13" s="61"/>
      <c r="CK13" s="61"/>
      <c r="CL13" s="60"/>
      <c r="CN13" s="65"/>
      <c r="CO13" s="67"/>
      <c r="CP13" s="67"/>
      <c r="CQ13" s="68"/>
    </row>
    <row r="14" spans="1:95" s="48" customFormat="1" ht="21" customHeight="1">
      <c r="A14" s="57" t="s">
        <v>68</v>
      </c>
      <c r="B14" s="57">
        <v>72</v>
      </c>
      <c r="C14" s="52">
        <f ca="1" t="shared" si="0"/>
        <v>6</v>
      </c>
      <c r="D14" s="58" t="s">
        <v>423</v>
      </c>
      <c r="E14" s="57" t="s">
        <v>70</v>
      </c>
      <c r="F14" s="57">
        <v>46</v>
      </c>
      <c r="G14" s="59" t="s">
        <v>424</v>
      </c>
      <c r="H14" s="61"/>
      <c r="I14" s="61"/>
      <c r="J14" s="61"/>
      <c r="K14" s="61"/>
      <c r="L14" s="61"/>
      <c r="M14" s="60" t="s">
        <v>425</v>
      </c>
      <c r="N14" s="61"/>
      <c r="O14" s="61"/>
      <c r="P14" s="61"/>
      <c r="Q14" s="60"/>
      <c r="R14" s="61"/>
      <c r="S14" s="60"/>
      <c r="T14" s="61"/>
      <c r="U14" s="61"/>
      <c r="V14" s="61"/>
      <c r="W14" s="61"/>
      <c r="X14" s="61"/>
      <c r="Y14" s="61"/>
      <c r="Z14" s="60"/>
      <c r="AA14" s="61"/>
      <c r="AB14" s="61"/>
      <c r="AC14" s="60"/>
      <c r="AD14" s="61"/>
      <c r="AE14" s="61"/>
      <c r="AF14" s="61"/>
      <c r="AG14" s="63"/>
      <c r="AH14" s="63"/>
      <c r="AI14" s="63"/>
      <c r="AJ14" s="63"/>
      <c r="AK14" s="63"/>
      <c r="AL14" s="63"/>
      <c r="AM14" s="62"/>
      <c r="AN14" s="63"/>
      <c r="AO14" s="62"/>
      <c r="AP14" s="63"/>
      <c r="AQ14" s="63"/>
      <c r="AR14" s="63"/>
      <c r="AS14" s="63"/>
      <c r="AT14" s="63"/>
      <c r="AU14" s="63"/>
      <c r="AV14" s="63"/>
      <c r="AW14" s="62"/>
      <c r="AX14" s="62"/>
      <c r="AY14" s="63"/>
      <c r="AZ14" s="63"/>
      <c r="BC14" s="65"/>
      <c r="BD14" s="67"/>
      <c r="BE14" s="67"/>
      <c r="BF14" s="67"/>
      <c r="BG14" s="68"/>
      <c r="BI14" s="40">
        <f ca="1" t="shared" si="1"/>
        <v>6</v>
      </c>
      <c r="BJ14" s="69" t="str">
        <f>D11</f>
        <v>FOUGERAY Bleiz</v>
      </c>
      <c r="BK14" s="69" t="str">
        <f>E11</f>
        <v>M</v>
      </c>
      <c r="BL14" s="69">
        <f>F11</f>
        <v>46</v>
      </c>
      <c r="BM14" s="69" t="str">
        <f>G11</f>
        <v>ALLIANCE JUDO RENNES</v>
      </c>
      <c r="BN14" s="61"/>
      <c r="BO14" s="61"/>
      <c r="BP14" s="61"/>
      <c r="BQ14" s="61"/>
      <c r="BR14" s="61"/>
      <c r="BS14" s="60"/>
      <c r="BT14" s="61"/>
      <c r="BU14" s="61"/>
      <c r="BV14" s="61"/>
      <c r="BW14" s="60"/>
      <c r="BX14" s="61"/>
      <c r="BY14" s="60"/>
      <c r="BZ14" s="61"/>
      <c r="CA14" s="61"/>
      <c r="CB14" s="61"/>
      <c r="CC14" s="61"/>
      <c r="CD14" s="61"/>
      <c r="CE14" s="61"/>
      <c r="CF14" s="60"/>
      <c r="CG14" s="61"/>
      <c r="CH14" s="61"/>
      <c r="CI14" s="60"/>
      <c r="CJ14" s="61"/>
      <c r="CK14" s="61"/>
      <c r="CL14" s="61"/>
      <c r="CN14" s="65"/>
      <c r="CO14" s="67"/>
      <c r="CP14" s="67"/>
      <c r="CQ14" s="68"/>
    </row>
    <row r="15" spans="1:95" s="48" customFormat="1" ht="21" customHeight="1">
      <c r="A15" s="57" t="s">
        <v>68</v>
      </c>
      <c r="B15" s="57">
        <v>53</v>
      </c>
      <c r="C15" s="52">
        <f ca="1" t="shared" si="0"/>
        <v>7</v>
      </c>
      <c r="D15" s="58" t="s">
        <v>426</v>
      </c>
      <c r="E15" s="57" t="s">
        <v>70</v>
      </c>
      <c r="F15" s="57">
        <v>48</v>
      </c>
      <c r="G15" s="59" t="s">
        <v>427</v>
      </c>
      <c r="H15" s="61"/>
      <c r="I15" s="61"/>
      <c r="J15" s="61"/>
      <c r="K15" s="61"/>
      <c r="L15" s="60" t="s">
        <v>88</v>
      </c>
      <c r="M15" s="61"/>
      <c r="N15" s="61"/>
      <c r="O15" s="60" t="s">
        <v>100</v>
      </c>
      <c r="P15" s="61"/>
      <c r="Q15" s="61"/>
      <c r="R15" s="61"/>
      <c r="S15" s="61"/>
      <c r="T15" s="61"/>
      <c r="U15" s="60" t="s">
        <v>72</v>
      </c>
      <c r="V15" s="61"/>
      <c r="W15" s="61"/>
      <c r="X15" s="60" t="s">
        <v>72</v>
      </c>
      <c r="Y15" s="61"/>
      <c r="Z15" s="61"/>
      <c r="AA15" s="60" t="s">
        <v>163</v>
      </c>
      <c r="AB15" s="61"/>
      <c r="AC15" s="61"/>
      <c r="AD15" s="61"/>
      <c r="AE15" s="61"/>
      <c r="AF15" s="61"/>
      <c r="AG15" s="63"/>
      <c r="AH15" s="63"/>
      <c r="AI15" s="63"/>
      <c r="AJ15" s="63"/>
      <c r="AK15" s="63"/>
      <c r="AL15" s="63"/>
      <c r="AM15" s="63"/>
      <c r="AN15" s="62"/>
      <c r="AO15" s="63"/>
      <c r="AP15" s="62"/>
      <c r="AQ15" s="63"/>
      <c r="AR15" s="63"/>
      <c r="AS15" s="63"/>
      <c r="AT15" s="63"/>
      <c r="AU15" s="63"/>
      <c r="AV15" s="63"/>
      <c r="AW15" s="62"/>
      <c r="AX15" s="63"/>
      <c r="AY15" s="62"/>
      <c r="AZ15" s="63"/>
      <c r="BC15" s="65"/>
      <c r="BD15" s="67"/>
      <c r="BE15" s="67"/>
      <c r="BF15" s="67"/>
      <c r="BG15" s="68"/>
      <c r="BI15" s="40">
        <f ca="1" t="shared" si="1"/>
        <v>7</v>
      </c>
      <c r="BJ15" s="69" t="str">
        <f aca="true" t="shared" si="4" ref="BJ15:BM18">D15</f>
        <v>HARNOIS Valentin</v>
      </c>
      <c r="BK15" s="69" t="str">
        <f t="shared" si="4"/>
        <v>M</v>
      </c>
      <c r="BL15" s="69">
        <f t="shared" si="4"/>
        <v>48</v>
      </c>
      <c r="BM15" s="69" t="str">
        <f t="shared" si="4"/>
        <v>E.S. DE BONCHAMP JUDO</v>
      </c>
      <c r="BN15" s="61"/>
      <c r="BO15" s="61"/>
      <c r="BP15" s="61"/>
      <c r="BQ15" s="61"/>
      <c r="BR15" s="60"/>
      <c r="BS15" s="61"/>
      <c r="BT15" s="61"/>
      <c r="BU15" s="60"/>
      <c r="BV15" s="61"/>
      <c r="BW15" s="61"/>
      <c r="BX15" s="61"/>
      <c r="BY15" s="61"/>
      <c r="BZ15" s="61"/>
      <c r="CA15" s="60"/>
      <c r="CB15" s="61"/>
      <c r="CC15" s="61"/>
      <c r="CD15" s="60"/>
      <c r="CE15" s="61"/>
      <c r="CF15" s="61"/>
      <c r="CG15" s="60"/>
      <c r="CH15" s="61"/>
      <c r="CI15" s="61"/>
      <c r="CJ15" s="61"/>
      <c r="CK15" s="61"/>
      <c r="CL15" s="61"/>
      <c r="CN15" s="65"/>
      <c r="CO15" s="67"/>
      <c r="CP15" s="67"/>
      <c r="CQ15" s="68"/>
    </row>
    <row r="16" spans="1:95" s="48" customFormat="1" ht="21" customHeight="1">
      <c r="A16" s="57" t="s">
        <v>85</v>
      </c>
      <c r="B16" s="57">
        <v>35</v>
      </c>
      <c r="C16" s="52">
        <f ca="1" t="shared" si="0"/>
        <v>8</v>
      </c>
      <c r="D16" s="58" t="s">
        <v>428</v>
      </c>
      <c r="E16" s="57" t="s">
        <v>70</v>
      </c>
      <c r="F16" s="57">
        <v>50</v>
      </c>
      <c r="G16" s="59" t="s">
        <v>392</v>
      </c>
      <c r="H16" s="61"/>
      <c r="I16" s="60" t="s">
        <v>72</v>
      </c>
      <c r="J16" s="61"/>
      <c r="K16" s="61"/>
      <c r="L16" s="61"/>
      <c r="M16" s="61"/>
      <c r="N16" s="60" t="s">
        <v>88</v>
      </c>
      <c r="O16" s="61"/>
      <c r="P16" s="61"/>
      <c r="Q16" s="61"/>
      <c r="R16" s="61"/>
      <c r="S16" s="61"/>
      <c r="T16" s="60" t="s">
        <v>74</v>
      </c>
      <c r="U16" s="61"/>
      <c r="V16" s="61"/>
      <c r="W16" s="61"/>
      <c r="X16" s="61"/>
      <c r="Y16" s="60" t="s">
        <v>81</v>
      </c>
      <c r="Z16" s="61"/>
      <c r="AA16" s="61"/>
      <c r="AB16" s="61"/>
      <c r="AC16" s="61"/>
      <c r="AD16" s="60" t="s">
        <v>72</v>
      </c>
      <c r="AE16" s="61"/>
      <c r="AF16" s="61"/>
      <c r="AG16" s="63"/>
      <c r="AH16" s="62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2"/>
      <c r="AW16" s="63"/>
      <c r="AX16" s="62"/>
      <c r="AY16" s="62"/>
      <c r="AZ16" s="63"/>
      <c r="BC16" s="65"/>
      <c r="BD16" s="67"/>
      <c r="BE16" s="67"/>
      <c r="BF16" s="67"/>
      <c r="BG16" s="68"/>
      <c r="BI16" s="40">
        <f ca="1" t="shared" si="1"/>
        <v>8</v>
      </c>
      <c r="BJ16" s="69" t="str">
        <f t="shared" si="4"/>
        <v>BERTEL Francois</v>
      </c>
      <c r="BK16" s="69" t="str">
        <f t="shared" si="4"/>
        <v>M</v>
      </c>
      <c r="BL16" s="69">
        <f t="shared" si="4"/>
        <v>50</v>
      </c>
      <c r="BM16" s="69" t="str">
        <f t="shared" si="4"/>
        <v>AS DE CHANTEPIE JUDO</v>
      </c>
      <c r="BN16" s="61"/>
      <c r="BO16" s="60"/>
      <c r="BP16" s="61"/>
      <c r="BQ16" s="61"/>
      <c r="BR16" s="61"/>
      <c r="BS16" s="61"/>
      <c r="BT16" s="60"/>
      <c r="BU16" s="61"/>
      <c r="BV16" s="61"/>
      <c r="BW16" s="61"/>
      <c r="BX16" s="61"/>
      <c r="BY16" s="61"/>
      <c r="BZ16" s="60"/>
      <c r="CA16" s="61"/>
      <c r="CB16" s="61"/>
      <c r="CC16" s="61"/>
      <c r="CD16" s="61"/>
      <c r="CE16" s="60"/>
      <c r="CF16" s="61"/>
      <c r="CG16" s="61"/>
      <c r="CH16" s="61"/>
      <c r="CI16" s="61"/>
      <c r="CJ16" s="60"/>
      <c r="CK16" s="61"/>
      <c r="CL16" s="61"/>
      <c r="CN16" s="65"/>
      <c r="CO16" s="67"/>
      <c r="CP16" s="67"/>
      <c r="CQ16" s="68"/>
    </row>
    <row r="17" spans="1:95" s="48" customFormat="1" ht="21" customHeight="1">
      <c r="A17" s="57" t="s">
        <v>221</v>
      </c>
      <c r="B17" s="57">
        <v>86</v>
      </c>
      <c r="C17" s="52">
        <f ca="1" t="shared" si="0"/>
        <v>9</v>
      </c>
      <c r="D17" s="58" t="s">
        <v>429</v>
      </c>
      <c r="E17" s="57" t="s">
        <v>70</v>
      </c>
      <c r="F17" s="57">
        <v>50</v>
      </c>
      <c r="G17" s="59" t="s">
        <v>430</v>
      </c>
      <c r="H17" s="61"/>
      <c r="I17" s="61"/>
      <c r="J17" s="61"/>
      <c r="K17" s="60" t="s">
        <v>72</v>
      </c>
      <c r="L17" s="61"/>
      <c r="M17" s="61"/>
      <c r="N17" s="61"/>
      <c r="O17" s="61"/>
      <c r="P17" s="61"/>
      <c r="Q17" s="60"/>
      <c r="R17" s="61"/>
      <c r="S17" s="61"/>
      <c r="T17" s="60" t="s">
        <v>88</v>
      </c>
      <c r="U17" s="61"/>
      <c r="V17" s="61"/>
      <c r="W17" s="61"/>
      <c r="X17" s="60" t="s">
        <v>90</v>
      </c>
      <c r="Y17" s="61"/>
      <c r="Z17" s="61"/>
      <c r="AA17" s="61"/>
      <c r="AB17" s="61"/>
      <c r="AC17" s="61"/>
      <c r="AD17" s="61"/>
      <c r="AE17" s="60"/>
      <c r="AF17" s="61"/>
      <c r="AG17" s="63"/>
      <c r="AH17" s="63"/>
      <c r="AI17" s="62"/>
      <c r="AJ17" s="63"/>
      <c r="AK17" s="63"/>
      <c r="AL17" s="63"/>
      <c r="AM17" s="63"/>
      <c r="AN17" s="63"/>
      <c r="AO17" s="63"/>
      <c r="AP17" s="63"/>
      <c r="AQ17" s="62" t="s">
        <v>72</v>
      </c>
      <c r="AR17" s="63"/>
      <c r="AS17" s="63"/>
      <c r="AT17" s="62"/>
      <c r="AU17" s="63"/>
      <c r="AV17" s="63"/>
      <c r="AW17" s="63"/>
      <c r="AX17" s="63"/>
      <c r="AY17" s="63"/>
      <c r="AZ17" s="62" t="s">
        <v>72</v>
      </c>
      <c r="BC17" s="65"/>
      <c r="BD17" s="67"/>
      <c r="BE17" s="67"/>
      <c r="BF17" s="67"/>
      <c r="BG17" s="68"/>
      <c r="BI17" s="40">
        <f ca="1" t="shared" si="1"/>
        <v>9</v>
      </c>
      <c r="BJ17" s="69" t="str">
        <f t="shared" si="4"/>
        <v>PIMIENTA Matteo</v>
      </c>
      <c r="BK17" s="69" t="str">
        <f t="shared" si="4"/>
        <v>M</v>
      </c>
      <c r="BL17" s="69">
        <f t="shared" si="4"/>
        <v>50</v>
      </c>
      <c r="BM17" s="69" t="str">
        <f t="shared" si="4"/>
        <v>JUDO CLUB DE MONTAMISE</v>
      </c>
      <c r="BN17" s="61"/>
      <c r="BO17" s="61"/>
      <c r="BP17" s="61"/>
      <c r="BQ17" s="60"/>
      <c r="BR17" s="61"/>
      <c r="BS17" s="61"/>
      <c r="BT17" s="61"/>
      <c r="BU17" s="61"/>
      <c r="BV17" s="61"/>
      <c r="BW17" s="60"/>
      <c r="BX17" s="61"/>
      <c r="BY17" s="61"/>
      <c r="BZ17" s="60"/>
      <c r="CA17" s="61"/>
      <c r="CB17" s="61"/>
      <c r="CC17" s="61"/>
      <c r="CD17" s="60"/>
      <c r="CE17" s="61"/>
      <c r="CF17" s="61"/>
      <c r="CG17" s="61"/>
      <c r="CH17" s="61"/>
      <c r="CI17" s="61"/>
      <c r="CJ17" s="61"/>
      <c r="CK17" s="60"/>
      <c r="CL17" s="61"/>
      <c r="CN17" s="65"/>
      <c r="CO17" s="67"/>
      <c r="CP17" s="67"/>
      <c r="CQ17" s="68"/>
    </row>
    <row r="18" spans="1:95" s="48" customFormat="1" ht="21" customHeight="1" thickBot="1">
      <c r="A18" s="57" t="s">
        <v>85</v>
      </c>
      <c r="B18" s="57">
        <v>35</v>
      </c>
      <c r="C18" s="52">
        <f ca="1" t="shared" si="0"/>
        <v>10</v>
      </c>
      <c r="D18" s="58" t="s">
        <v>431</v>
      </c>
      <c r="E18" s="57" t="s">
        <v>70</v>
      </c>
      <c r="F18" s="57">
        <v>52</v>
      </c>
      <c r="G18" s="59" t="s">
        <v>293</v>
      </c>
      <c r="H18" s="61"/>
      <c r="I18" s="60" t="s">
        <v>72</v>
      </c>
      <c r="J18" s="61"/>
      <c r="K18" s="61"/>
      <c r="L18" s="60" t="s">
        <v>72</v>
      </c>
      <c r="M18" s="61"/>
      <c r="N18" s="61"/>
      <c r="O18" s="61"/>
      <c r="P18" s="61"/>
      <c r="Q18" s="61"/>
      <c r="R18" s="61"/>
      <c r="S18" s="61"/>
      <c r="T18" s="61"/>
      <c r="U18" s="61"/>
      <c r="V18" s="60" t="s">
        <v>72</v>
      </c>
      <c r="W18" s="61"/>
      <c r="X18" s="61"/>
      <c r="Y18" s="61"/>
      <c r="Z18" s="61"/>
      <c r="AA18" s="61"/>
      <c r="AB18" s="61"/>
      <c r="AC18" s="60"/>
      <c r="AD18" s="61"/>
      <c r="AE18" s="61"/>
      <c r="AF18" s="60"/>
      <c r="AG18" s="63"/>
      <c r="AH18" s="63"/>
      <c r="AI18" s="63"/>
      <c r="AJ18" s="62"/>
      <c r="AK18" s="63"/>
      <c r="AL18" s="63"/>
      <c r="AM18" s="63"/>
      <c r="AN18" s="63"/>
      <c r="AO18" s="63"/>
      <c r="AP18" s="63"/>
      <c r="AQ18" s="63"/>
      <c r="AR18" s="62"/>
      <c r="AS18" s="63"/>
      <c r="AT18" s="63"/>
      <c r="AU18" s="62" t="s">
        <v>72</v>
      </c>
      <c r="AV18" s="63"/>
      <c r="AW18" s="63"/>
      <c r="AX18" s="63"/>
      <c r="AY18" s="63"/>
      <c r="AZ18" s="62" t="s">
        <v>84</v>
      </c>
      <c r="BC18" s="70"/>
      <c r="BD18" s="71"/>
      <c r="BE18" s="71"/>
      <c r="BF18" s="71"/>
      <c r="BG18" s="72"/>
      <c r="BI18" s="40">
        <f ca="1" t="shared" si="1"/>
        <v>10</v>
      </c>
      <c r="BJ18" s="69" t="str">
        <f t="shared" si="4"/>
        <v>DANION Brice</v>
      </c>
      <c r="BK18" s="69" t="str">
        <f t="shared" si="4"/>
        <v>M</v>
      </c>
      <c r="BL18" s="69">
        <f t="shared" si="4"/>
        <v>52</v>
      </c>
      <c r="BM18" s="69" t="str">
        <f t="shared" si="4"/>
        <v>JUDO CLUB DU PAYS GALLO</v>
      </c>
      <c r="BN18" s="61"/>
      <c r="BO18" s="60"/>
      <c r="BP18" s="61"/>
      <c r="BQ18" s="61"/>
      <c r="BR18" s="60"/>
      <c r="BS18" s="61"/>
      <c r="BT18" s="61"/>
      <c r="BU18" s="61"/>
      <c r="BV18" s="61"/>
      <c r="BW18" s="61"/>
      <c r="BX18" s="61"/>
      <c r="BY18" s="61"/>
      <c r="BZ18" s="61"/>
      <c r="CA18" s="61"/>
      <c r="CB18" s="60"/>
      <c r="CC18" s="61"/>
      <c r="CD18" s="61"/>
      <c r="CE18" s="61"/>
      <c r="CF18" s="61"/>
      <c r="CG18" s="61"/>
      <c r="CH18" s="61"/>
      <c r="CI18" s="60"/>
      <c r="CJ18" s="61"/>
      <c r="CK18" s="61"/>
      <c r="CL18" s="60"/>
      <c r="CN18" s="70"/>
      <c r="CO18" s="71"/>
      <c r="CP18" s="71"/>
      <c r="CQ18" s="72"/>
    </row>
    <row r="19" spans="1:90" s="48" customFormat="1" ht="24.75" customHeight="1" thickBot="1">
      <c r="A19" s="64"/>
      <c r="B19" s="64"/>
      <c r="C19" s="73"/>
      <c r="D19" s="74"/>
      <c r="E19" s="74"/>
      <c r="F19" s="74"/>
      <c r="G19" s="74"/>
      <c r="H19" s="64"/>
      <c r="I19" s="64"/>
      <c r="J19" s="64"/>
      <c r="K19" s="64"/>
      <c r="L19" s="64"/>
      <c r="M19" s="75" t="s">
        <v>103</v>
      </c>
      <c r="N19" s="75"/>
      <c r="O19" s="75"/>
      <c r="P19" s="75"/>
      <c r="Q19" s="76"/>
      <c r="R19" s="64"/>
      <c r="S19" s="64"/>
      <c r="T19" s="64"/>
      <c r="U19" s="64"/>
      <c r="V19" s="64"/>
      <c r="Y19" s="77"/>
      <c r="Z19" s="77"/>
      <c r="AA19" s="77"/>
      <c r="AB19" s="77"/>
      <c r="AC19" s="77"/>
      <c r="AD19" s="77"/>
      <c r="AE19" s="77"/>
      <c r="AF19" s="77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I19" s="73"/>
      <c r="BJ19" s="74"/>
      <c r="BK19" s="74"/>
      <c r="BL19" s="74"/>
      <c r="BM19" s="74"/>
      <c r="BN19" s="64"/>
      <c r="BO19" s="64"/>
      <c r="BP19" s="64"/>
      <c r="BQ19" s="64"/>
      <c r="BR19" s="64"/>
      <c r="BS19" s="78" t="s">
        <v>103</v>
      </c>
      <c r="BT19" s="78"/>
      <c r="BU19" s="78"/>
      <c r="BV19" s="78"/>
      <c r="BW19" s="78" t="s">
        <v>104</v>
      </c>
      <c r="BX19" s="78"/>
      <c r="BY19" s="78"/>
      <c r="BZ19" s="78"/>
      <c r="CA19" s="64"/>
      <c r="CB19" s="64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1:95" s="48" customFormat="1" ht="24" customHeight="1" thickBot="1">
      <c r="A20" s="40" t="s">
        <v>14</v>
      </c>
      <c r="B20" s="40" t="s">
        <v>15</v>
      </c>
      <c r="C20" s="41" t="s">
        <v>16</v>
      </c>
      <c r="D20" s="79" t="s">
        <v>17</v>
      </c>
      <c r="E20" s="79" t="s">
        <v>18</v>
      </c>
      <c r="F20" s="50" t="s">
        <v>105</v>
      </c>
      <c r="G20" s="80" t="s">
        <v>20</v>
      </c>
      <c r="H20" s="81" t="s">
        <v>106</v>
      </c>
      <c r="I20" s="82" t="s">
        <v>107</v>
      </c>
      <c r="J20" s="82" t="s">
        <v>108</v>
      </c>
      <c r="K20" s="82" t="s">
        <v>109</v>
      </c>
      <c r="L20" s="83" t="s">
        <v>110</v>
      </c>
      <c r="M20" s="84" t="s">
        <v>111</v>
      </c>
      <c r="N20" s="85" t="s">
        <v>112</v>
      </c>
      <c r="O20" s="85" t="s">
        <v>113</v>
      </c>
      <c r="P20" s="86" t="s">
        <v>114</v>
      </c>
      <c r="Q20" s="87" t="s">
        <v>115</v>
      </c>
      <c r="R20" s="88"/>
      <c r="S20" s="89" t="s">
        <v>116</v>
      </c>
      <c r="T20" s="90" t="s">
        <v>117</v>
      </c>
      <c r="U20" s="91"/>
      <c r="V20" s="3"/>
      <c r="W20" s="92" t="s">
        <v>118</v>
      </c>
      <c r="X20" s="93"/>
      <c r="Y20" s="93"/>
      <c r="Z20" s="93"/>
      <c r="AA20" s="94"/>
      <c r="AB20" s="95"/>
      <c r="AC20" s="95"/>
      <c r="AD20" s="95"/>
      <c r="AE20" s="95"/>
      <c r="AF20" s="95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BC20" s="32" t="s">
        <v>119</v>
      </c>
      <c r="BD20" s="33" t="s">
        <v>120</v>
      </c>
      <c r="BE20" s="33" t="s">
        <v>121</v>
      </c>
      <c r="BF20" s="33" t="s">
        <v>122</v>
      </c>
      <c r="BG20" s="34" t="s">
        <v>123</v>
      </c>
      <c r="BI20" s="41" t="s">
        <v>16</v>
      </c>
      <c r="BJ20" s="79" t="s">
        <v>17</v>
      </c>
      <c r="BK20" s="79" t="s">
        <v>18</v>
      </c>
      <c r="BL20" s="50" t="s">
        <v>105</v>
      </c>
      <c r="BM20" s="80" t="s">
        <v>20</v>
      </c>
      <c r="BN20" s="81" t="s">
        <v>106</v>
      </c>
      <c r="BO20" s="82" t="s">
        <v>107</v>
      </c>
      <c r="BP20" s="82" t="s">
        <v>108</v>
      </c>
      <c r="BQ20" s="82" t="s">
        <v>109</v>
      </c>
      <c r="BR20" s="83" t="s">
        <v>110</v>
      </c>
      <c r="BS20" s="84" t="s">
        <v>111</v>
      </c>
      <c r="BT20" s="85" t="s">
        <v>112</v>
      </c>
      <c r="BU20" s="85" t="s">
        <v>113</v>
      </c>
      <c r="BV20" s="86" t="s">
        <v>114</v>
      </c>
      <c r="BW20" s="81" t="s">
        <v>119</v>
      </c>
      <c r="BX20" s="82" t="s">
        <v>120</v>
      </c>
      <c r="BY20" s="82" t="s">
        <v>121</v>
      </c>
      <c r="BZ20" s="83" t="s">
        <v>122</v>
      </c>
      <c r="CA20" s="87" t="s">
        <v>115</v>
      </c>
      <c r="CB20" s="88"/>
      <c r="CC20" s="89" t="s">
        <v>116</v>
      </c>
      <c r="CD20" s="90" t="s">
        <v>117</v>
      </c>
      <c r="CE20" s="91"/>
      <c r="CF20" s="3"/>
      <c r="CG20" s="92" t="s">
        <v>118</v>
      </c>
      <c r="CH20" s="93"/>
      <c r="CI20" s="93"/>
      <c r="CJ20" s="93"/>
      <c r="CK20" s="94"/>
      <c r="CL20" s="97"/>
      <c r="CM20" s="98"/>
      <c r="CN20" s="99"/>
      <c r="CO20" s="33"/>
      <c r="CP20" s="33"/>
      <c r="CQ20" s="34"/>
    </row>
    <row r="21" spans="1:95" s="48" customFormat="1" ht="21" customHeight="1">
      <c r="A21" s="57" t="str">
        <f aca="true" ca="1" t="shared" si="5" ref="A21:B30">OFFSET(A21,-12,0)</f>
        <v>NOR</v>
      </c>
      <c r="B21" s="57">
        <f ca="1" t="shared" si="5"/>
        <v>14</v>
      </c>
      <c r="C21" s="40">
        <v>1</v>
      </c>
      <c r="D21" s="57" t="str">
        <f aca="true" ca="1" t="shared" si="6" ref="D21:E30">OFFSET(D21,-12,0)</f>
        <v>GABLIER Sylvain</v>
      </c>
      <c r="E21" s="57" t="str">
        <f ca="1" t="shared" si="6"/>
        <v>M</v>
      </c>
      <c r="F21" s="57">
        <v>27</v>
      </c>
      <c r="G21" s="101" t="str">
        <f aca="true" ca="1" t="shared" si="7" ref="G21:G30">OFFSET(G21,-12,0)</f>
        <v>US SOLIDAIRE AMICALE ST ANDRE</v>
      </c>
      <c r="H21" s="102">
        <v>0</v>
      </c>
      <c r="I21" s="103">
        <v>0</v>
      </c>
      <c r="J21" s="103">
        <v>10</v>
      </c>
      <c r="K21" s="103">
        <v>0</v>
      </c>
      <c r="L21" s="104">
        <f aca="true" t="shared" si="8" ref="L21:L26">IF(M21&lt;&gt;"","-","")</f>
      </c>
      <c r="M21" s="105"/>
      <c r="N21" s="106"/>
      <c r="O21" s="106"/>
      <c r="P21" s="107"/>
      <c r="Q21" s="108">
        <f aca="true" t="shared" si="9" ref="Q21:Q30">SUM(H21:P21,BC21:BG21)</f>
        <v>10</v>
      </c>
      <c r="R21" s="109"/>
      <c r="S21" s="110"/>
      <c r="T21" s="90">
        <f aca="true" ca="1" t="shared" si="10" ref="T21:T30">SUM(OFFSET(T21,0,-14),OFFSET(T21,0,-3))</f>
        <v>37</v>
      </c>
      <c r="U21" s="91"/>
      <c r="V21" s="3"/>
      <c r="W21" s="286" t="s">
        <v>46</v>
      </c>
      <c r="X21" s="259" t="s">
        <v>47</v>
      </c>
      <c r="Y21" s="259" t="s">
        <v>48</v>
      </c>
      <c r="Z21" s="259" t="s">
        <v>49</v>
      </c>
      <c r="AA21" s="113" t="s">
        <v>50</v>
      </c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BC21" s="65">
        <v>0</v>
      </c>
      <c r="BD21" s="66"/>
      <c r="BE21" s="67"/>
      <c r="BF21" s="67"/>
      <c r="BG21" s="68"/>
      <c r="BI21" s="40">
        <v>1</v>
      </c>
      <c r="BJ21" s="57" t="str">
        <f aca="true" t="shared" si="11" ref="BJ21:BM22">D21</f>
        <v>GABLIER Sylvain</v>
      </c>
      <c r="BK21" s="57" t="str">
        <f t="shared" si="11"/>
        <v>M</v>
      </c>
      <c r="BL21" s="57">
        <f t="shared" si="11"/>
        <v>27</v>
      </c>
      <c r="BM21" s="57" t="str">
        <f t="shared" si="11"/>
        <v>US SOLIDAIRE AMICALE ST ANDRE</v>
      </c>
      <c r="BN21" s="102"/>
      <c r="BO21" s="103"/>
      <c r="BP21" s="103"/>
      <c r="BQ21" s="103"/>
      <c r="BR21" s="104"/>
      <c r="BS21" s="105"/>
      <c r="BT21" s="106"/>
      <c r="BU21" s="106"/>
      <c r="BV21" s="107"/>
      <c r="BW21" s="102"/>
      <c r="BX21" s="103"/>
      <c r="BY21" s="103"/>
      <c r="BZ21" s="104"/>
      <c r="CA21" s="114"/>
      <c r="CB21" s="115"/>
      <c r="CC21" s="110"/>
      <c r="CD21" s="90"/>
      <c r="CE21" s="91"/>
      <c r="CF21" s="3"/>
      <c r="CG21" s="37" t="s">
        <v>46</v>
      </c>
      <c r="CH21" s="38" t="s">
        <v>47</v>
      </c>
      <c r="CI21" s="38" t="s">
        <v>48</v>
      </c>
      <c r="CJ21" s="38" t="s">
        <v>49</v>
      </c>
      <c r="CK21" s="39" t="s">
        <v>50</v>
      </c>
      <c r="CL21" s="96"/>
      <c r="CM21" s="116"/>
      <c r="CN21" s="117"/>
      <c r="CO21" s="118"/>
      <c r="CP21" s="118"/>
      <c r="CQ21" s="119"/>
    </row>
    <row r="22" spans="1:95" s="48" customFormat="1" ht="21" customHeight="1">
      <c r="A22" s="57" t="str">
        <f ca="1" t="shared" si="5"/>
        <v>BRE</v>
      </c>
      <c r="B22" s="57">
        <f ca="1" t="shared" si="5"/>
        <v>35</v>
      </c>
      <c r="C22" s="40">
        <v>2</v>
      </c>
      <c r="D22" s="100" t="str">
        <f ca="1" t="shared" si="6"/>
        <v>VERHOYE Louis</v>
      </c>
      <c r="E22" s="57" t="str">
        <f ca="1" t="shared" si="6"/>
        <v>M</v>
      </c>
      <c r="F22" s="57">
        <v>20</v>
      </c>
      <c r="G22" s="101" t="str">
        <f ca="1" t="shared" si="7"/>
        <v>ALLIANCE JUDO RENNES</v>
      </c>
      <c r="H22" s="120">
        <v>0</v>
      </c>
      <c r="I22" s="121">
        <v>0</v>
      </c>
      <c r="J22" s="121">
        <v>7</v>
      </c>
      <c r="K22" s="121" t="str">
        <f>IF(M22&lt;&gt;"","-","")</f>
        <v>-</v>
      </c>
      <c r="L22" s="122" t="str">
        <f t="shared" si="8"/>
        <v>-</v>
      </c>
      <c r="M22" s="123">
        <v>0</v>
      </c>
      <c r="N22" s="124">
        <v>0</v>
      </c>
      <c r="O22" s="124"/>
      <c r="P22" s="125"/>
      <c r="Q22" s="126">
        <f t="shared" si="9"/>
        <v>7</v>
      </c>
      <c r="R22" s="127"/>
      <c r="S22" s="110"/>
      <c r="T22" s="90">
        <f ca="1" t="shared" si="10"/>
        <v>27</v>
      </c>
      <c r="U22" s="91"/>
      <c r="V22" s="3"/>
      <c r="W22" s="128" t="s">
        <v>51</v>
      </c>
      <c r="X22" s="43" t="s">
        <v>52</v>
      </c>
      <c r="Y22" s="43" t="s">
        <v>53</v>
      </c>
      <c r="Z22" s="43" t="s">
        <v>54</v>
      </c>
      <c r="AA22" s="129" t="s">
        <v>55</v>
      </c>
      <c r="AB22" s="96"/>
      <c r="AC22" s="96"/>
      <c r="AD22" s="96"/>
      <c r="AE22" s="96"/>
      <c r="AF22" s="96"/>
      <c r="AG22" s="96"/>
      <c r="AH22" s="96"/>
      <c r="AI22" s="96"/>
      <c r="AJ22" s="130"/>
      <c r="AK22" s="130"/>
      <c r="AL22" s="130"/>
      <c r="AM22" s="130"/>
      <c r="AN22" s="130"/>
      <c r="AO22" s="130"/>
      <c r="AP22" s="130"/>
      <c r="BC22" s="65"/>
      <c r="BD22" s="66"/>
      <c r="BE22" s="67"/>
      <c r="BF22" s="67"/>
      <c r="BG22" s="68"/>
      <c r="BI22" s="40">
        <v>2</v>
      </c>
      <c r="BJ22" s="57" t="str">
        <f t="shared" si="11"/>
        <v>VERHOYE Louis</v>
      </c>
      <c r="BK22" s="57" t="str">
        <f t="shared" si="11"/>
        <v>M</v>
      </c>
      <c r="BL22" s="57">
        <f t="shared" si="11"/>
        <v>20</v>
      </c>
      <c r="BM22" s="57" t="str">
        <f t="shared" si="11"/>
        <v>ALLIANCE JUDO RENNES</v>
      </c>
      <c r="BN22" s="120"/>
      <c r="BO22" s="121"/>
      <c r="BP22" s="121"/>
      <c r="BQ22" s="121"/>
      <c r="BR22" s="122"/>
      <c r="BS22" s="123"/>
      <c r="BT22" s="124"/>
      <c r="BU22" s="124"/>
      <c r="BV22" s="125"/>
      <c r="BW22" s="120"/>
      <c r="BX22" s="121"/>
      <c r="BY22" s="121"/>
      <c r="BZ22" s="122"/>
      <c r="CA22" s="131"/>
      <c r="CB22" s="132"/>
      <c r="CC22" s="110"/>
      <c r="CD22" s="90"/>
      <c r="CE22" s="91"/>
      <c r="CF22" s="3"/>
      <c r="CG22" s="53" t="s">
        <v>51</v>
      </c>
      <c r="CH22" s="52" t="s">
        <v>52</v>
      </c>
      <c r="CI22" s="52" t="s">
        <v>53</v>
      </c>
      <c r="CJ22" s="52" t="s">
        <v>54</v>
      </c>
      <c r="CK22" s="54" t="s">
        <v>55</v>
      </c>
      <c r="CL22" s="96"/>
      <c r="CM22" s="116"/>
      <c r="CN22" s="117"/>
      <c r="CO22" s="118"/>
      <c r="CP22" s="118"/>
      <c r="CQ22" s="119"/>
    </row>
    <row r="23" spans="1:95" s="48" customFormat="1" ht="21" customHeight="1">
      <c r="A23" s="57" t="str">
        <f ca="1" t="shared" si="5"/>
        <v>BRE</v>
      </c>
      <c r="B23" s="57">
        <f ca="1" t="shared" si="5"/>
        <v>35</v>
      </c>
      <c r="C23" s="40">
        <v>3</v>
      </c>
      <c r="D23" s="100" t="str">
        <f ca="1" t="shared" si="6"/>
        <v>FOUGERAY Bleiz</v>
      </c>
      <c r="E23" s="57" t="str">
        <f ca="1" t="shared" si="6"/>
        <v>M</v>
      </c>
      <c r="F23" s="57">
        <v>17</v>
      </c>
      <c r="G23" s="101" t="str">
        <f ca="1" t="shared" si="7"/>
        <v>ALLIANCE JUDO RENNES</v>
      </c>
      <c r="H23" s="120">
        <v>10</v>
      </c>
      <c r="I23" s="121">
        <v>10</v>
      </c>
      <c r="J23" s="121">
        <v>10</v>
      </c>
      <c r="K23" s="121" t="str">
        <f>IF(M23&lt;&gt;"","-","")</f>
        <v>-</v>
      </c>
      <c r="L23" s="122" t="str">
        <f t="shared" si="8"/>
        <v>-</v>
      </c>
      <c r="M23" s="123">
        <v>0</v>
      </c>
      <c r="N23" s="124">
        <v>0</v>
      </c>
      <c r="O23" s="124"/>
      <c r="P23" s="125"/>
      <c r="Q23" s="126">
        <f t="shared" si="9"/>
        <v>30</v>
      </c>
      <c r="R23" s="127"/>
      <c r="S23" s="110"/>
      <c r="T23" s="90">
        <f ca="1" t="shared" si="10"/>
        <v>47</v>
      </c>
      <c r="U23" s="91"/>
      <c r="V23" s="3"/>
      <c r="W23" s="352" t="s">
        <v>56</v>
      </c>
      <c r="X23" s="43" t="s">
        <v>57</v>
      </c>
      <c r="Y23" s="43" t="s">
        <v>58</v>
      </c>
      <c r="Z23" s="43" t="s">
        <v>59</v>
      </c>
      <c r="AA23" s="134" t="s">
        <v>60</v>
      </c>
      <c r="AG23" s="96"/>
      <c r="BC23" s="65"/>
      <c r="BD23" s="66"/>
      <c r="BE23" s="67"/>
      <c r="BF23" s="67"/>
      <c r="BG23" s="68"/>
      <c r="BI23" s="40">
        <v>3</v>
      </c>
      <c r="BJ23" s="57" t="str">
        <f aca="true" t="shared" si="12" ref="BJ23:BK30">D23</f>
        <v>FOUGERAY Bleiz</v>
      </c>
      <c r="BK23" s="57" t="str">
        <f t="shared" si="12"/>
        <v>M</v>
      </c>
      <c r="BL23" s="57">
        <f>F24</f>
        <v>0</v>
      </c>
      <c r="BM23" s="57" t="str">
        <f aca="true" t="shared" si="13" ref="BM23:BM30">G23</f>
        <v>ALLIANCE JUDO RENNES</v>
      </c>
      <c r="BN23" s="120"/>
      <c r="BO23" s="121"/>
      <c r="BP23" s="121"/>
      <c r="BQ23" s="121"/>
      <c r="BR23" s="122"/>
      <c r="BS23" s="123"/>
      <c r="BT23" s="124"/>
      <c r="BU23" s="124"/>
      <c r="BV23" s="125"/>
      <c r="BW23" s="120"/>
      <c r="BX23" s="121"/>
      <c r="BY23" s="121"/>
      <c r="BZ23" s="122"/>
      <c r="CA23" s="131"/>
      <c r="CB23" s="132"/>
      <c r="CC23" s="110"/>
      <c r="CD23" s="90"/>
      <c r="CE23" s="91"/>
      <c r="CF23" s="3"/>
      <c r="CG23" s="53" t="s">
        <v>56</v>
      </c>
      <c r="CH23" s="52" t="s">
        <v>57</v>
      </c>
      <c r="CI23" s="52" t="s">
        <v>58</v>
      </c>
      <c r="CJ23" s="52" t="s">
        <v>59</v>
      </c>
      <c r="CK23" s="54" t="s">
        <v>60</v>
      </c>
      <c r="CL23" s="96"/>
      <c r="CM23" s="116"/>
      <c r="CN23" s="117"/>
      <c r="CO23" s="118"/>
      <c r="CP23" s="118"/>
      <c r="CQ23" s="119"/>
    </row>
    <row r="24" spans="1:95" s="48" customFormat="1" ht="21" customHeight="1" thickBot="1">
      <c r="A24" s="57" t="str">
        <f ca="1" t="shared" si="5"/>
        <v>PDL</v>
      </c>
      <c r="B24" s="57">
        <f ca="1" t="shared" si="5"/>
        <v>53</v>
      </c>
      <c r="C24" s="40">
        <v>4</v>
      </c>
      <c r="D24" s="100" t="str">
        <f ca="1" t="shared" si="6"/>
        <v>COART Yann</v>
      </c>
      <c r="E24" s="57" t="str">
        <f ca="1" t="shared" si="6"/>
        <v>M</v>
      </c>
      <c r="F24" s="57">
        <v>0</v>
      </c>
      <c r="G24" s="101" t="str">
        <f ca="1" t="shared" si="7"/>
        <v>ASSOCIATION J.C. ANDOLLEEN</v>
      </c>
      <c r="H24" s="120">
        <v>0</v>
      </c>
      <c r="I24" s="121">
        <v>0</v>
      </c>
      <c r="J24" s="121">
        <v>0</v>
      </c>
      <c r="K24" s="121" t="s">
        <v>432</v>
      </c>
      <c r="L24" s="122" t="str">
        <f t="shared" si="8"/>
        <v>-</v>
      </c>
      <c r="M24" s="123" t="s">
        <v>240</v>
      </c>
      <c r="N24" s="124"/>
      <c r="O24" s="124"/>
      <c r="P24" s="125"/>
      <c r="Q24" s="126">
        <f t="shared" si="9"/>
        <v>0</v>
      </c>
      <c r="R24" s="127"/>
      <c r="S24" s="110"/>
      <c r="T24" s="90">
        <f ca="1" t="shared" si="10"/>
        <v>0</v>
      </c>
      <c r="U24" s="91"/>
      <c r="V24" s="3"/>
      <c r="W24" s="135" t="s">
        <v>61</v>
      </c>
      <c r="X24" s="136" t="s">
        <v>62</v>
      </c>
      <c r="Y24" s="136" t="s">
        <v>63</v>
      </c>
      <c r="Z24" s="136" t="s">
        <v>64</v>
      </c>
      <c r="AA24" s="353" t="s">
        <v>65</v>
      </c>
      <c r="AG24" s="96"/>
      <c r="BC24" s="65"/>
      <c r="BD24" s="66"/>
      <c r="BE24" s="67"/>
      <c r="BF24" s="67"/>
      <c r="BG24" s="68"/>
      <c r="BI24" s="40">
        <v>4</v>
      </c>
      <c r="BJ24" s="57" t="str">
        <f t="shared" si="12"/>
        <v>COART Yann</v>
      </c>
      <c r="BK24" s="57" t="str">
        <f t="shared" si="12"/>
        <v>M</v>
      </c>
      <c r="BL24" s="57">
        <f>F25</f>
        <v>90</v>
      </c>
      <c r="BM24" s="57" t="str">
        <f t="shared" si="13"/>
        <v>ASSOCIATION J.C. ANDOLLEEN</v>
      </c>
      <c r="BN24" s="120"/>
      <c r="BO24" s="121"/>
      <c r="BP24" s="121"/>
      <c r="BQ24" s="121"/>
      <c r="BR24" s="122"/>
      <c r="BS24" s="123"/>
      <c r="BT24" s="124"/>
      <c r="BU24" s="124"/>
      <c r="BV24" s="125"/>
      <c r="BW24" s="120"/>
      <c r="BX24" s="121"/>
      <c r="BY24" s="121"/>
      <c r="BZ24" s="122"/>
      <c r="CA24" s="131"/>
      <c r="CB24" s="132"/>
      <c r="CC24" s="110"/>
      <c r="CD24" s="90"/>
      <c r="CE24" s="91"/>
      <c r="CF24" s="3"/>
      <c r="CG24" s="138" t="s">
        <v>61</v>
      </c>
      <c r="CH24" s="139" t="s">
        <v>62</v>
      </c>
      <c r="CI24" s="139" t="s">
        <v>63</v>
      </c>
      <c r="CJ24" s="139" t="s">
        <v>64</v>
      </c>
      <c r="CK24" s="140" t="s">
        <v>65</v>
      </c>
      <c r="CL24" s="96"/>
      <c r="CM24" s="116"/>
      <c r="CN24" s="117"/>
      <c r="CO24" s="118"/>
      <c r="CP24" s="118"/>
      <c r="CQ24" s="119"/>
    </row>
    <row r="25" spans="1:95" s="48" customFormat="1" ht="21" customHeight="1">
      <c r="A25" s="57" t="str">
        <f ca="1" t="shared" si="5"/>
        <v>PDL</v>
      </c>
      <c r="B25" s="57">
        <f ca="1" t="shared" si="5"/>
        <v>44</v>
      </c>
      <c r="C25" s="40">
        <v>5</v>
      </c>
      <c r="D25" s="100" t="str">
        <f ca="1" t="shared" si="6"/>
        <v>SCHEIDECKER Romain</v>
      </c>
      <c r="E25" s="57" t="str">
        <f ca="1" t="shared" si="6"/>
        <v>M</v>
      </c>
      <c r="F25" s="57">
        <v>90</v>
      </c>
      <c r="G25" s="101" t="str">
        <f ca="1" t="shared" si="7"/>
        <v>JC ST SEBASTIEN</v>
      </c>
      <c r="H25" s="120">
        <v>10</v>
      </c>
      <c r="I25" s="121" t="str">
        <f>IF(M25&lt;&gt;"","-","")</f>
        <v>-</v>
      </c>
      <c r="J25" s="121" t="str">
        <f>IF(M25&lt;&gt;"","-","")</f>
        <v>-</v>
      </c>
      <c r="K25" s="121" t="str">
        <f>IF(M25&lt;&gt;"","-","")</f>
        <v>-</v>
      </c>
      <c r="L25" s="122" t="str">
        <f t="shared" si="8"/>
        <v>-</v>
      </c>
      <c r="M25" s="123" t="s">
        <v>124</v>
      </c>
      <c r="N25" s="124"/>
      <c r="O25" s="124"/>
      <c r="P25" s="125"/>
      <c r="Q25" s="126">
        <f t="shared" si="9"/>
        <v>10</v>
      </c>
      <c r="R25" s="127"/>
      <c r="S25" s="110"/>
      <c r="T25" s="142">
        <f ca="1" t="shared" si="10"/>
        <v>100</v>
      </c>
      <c r="U25" s="91"/>
      <c r="V25" s="3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BC25" s="65"/>
      <c r="BD25" s="67"/>
      <c r="BE25" s="67"/>
      <c r="BF25" s="67"/>
      <c r="BG25" s="68"/>
      <c r="BI25" s="40">
        <v>5</v>
      </c>
      <c r="BJ25" s="57" t="str">
        <f t="shared" si="12"/>
        <v>SCHEIDECKER Romain</v>
      </c>
      <c r="BK25" s="57" t="str">
        <f t="shared" si="12"/>
        <v>M</v>
      </c>
      <c r="BL25" s="57">
        <f>F26</f>
        <v>37</v>
      </c>
      <c r="BM25" s="57" t="str">
        <f t="shared" si="13"/>
        <v>JC ST SEBASTIEN</v>
      </c>
      <c r="BN25" s="120"/>
      <c r="BO25" s="121"/>
      <c r="BP25" s="121"/>
      <c r="BQ25" s="121"/>
      <c r="BR25" s="122"/>
      <c r="BS25" s="123"/>
      <c r="BT25" s="124"/>
      <c r="BU25" s="124"/>
      <c r="BV25" s="125"/>
      <c r="BW25" s="120"/>
      <c r="BX25" s="121"/>
      <c r="BY25" s="121"/>
      <c r="BZ25" s="122"/>
      <c r="CA25" s="131"/>
      <c r="CB25" s="132"/>
      <c r="CC25" s="110"/>
      <c r="CD25" s="90"/>
      <c r="CE25" s="91"/>
      <c r="CF25" s="3"/>
      <c r="CG25" s="141"/>
      <c r="CH25" s="96"/>
      <c r="CI25" s="96"/>
      <c r="CJ25" s="96"/>
      <c r="CK25" s="96"/>
      <c r="CL25" s="96"/>
      <c r="CM25" s="116"/>
      <c r="CN25" s="117"/>
      <c r="CO25" s="118"/>
      <c r="CP25" s="118"/>
      <c r="CQ25" s="119"/>
    </row>
    <row r="26" spans="1:95" s="48" customFormat="1" ht="21" customHeight="1">
      <c r="A26" s="57" t="str">
        <f ca="1" t="shared" si="5"/>
        <v>PDL</v>
      </c>
      <c r="B26" s="57">
        <f ca="1" t="shared" si="5"/>
        <v>72</v>
      </c>
      <c r="C26" s="40">
        <v>6</v>
      </c>
      <c r="D26" s="100" t="str">
        <f ca="1" t="shared" si="6"/>
        <v>DEZILLE Yann</v>
      </c>
      <c r="E26" s="57" t="str">
        <f ca="1" t="shared" si="6"/>
        <v>M</v>
      </c>
      <c r="F26" s="57">
        <v>37</v>
      </c>
      <c r="G26" s="101" t="str">
        <f ca="1" t="shared" si="7"/>
        <v>JUDO CLUB DE SARGE</v>
      </c>
      <c r="H26" s="120">
        <v>0</v>
      </c>
      <c r="I26" s="121" t="str">
        <f>IF(M26&lt;&gt;"","-","")</f>
        <v>-</v>
      </c>
      <c r="J26" s="121" t="str">
        <f>IF(M26&lt;&gt;"","-","")</f>
        <v>-</v>
      </c>
      <c r="K26" s="121" t="str">
        <f>IF(M26&lt;&gt;"","-","")</f>
        <v>-</v>
      </c>
      <c r="L26" s="122" t="str">
        <f t="shared" si="8"/>
        <v>-</v>
      </c>
      <c r="M26" s="123" t="s">
        <v>240</v>
      </c>
      <c r="N26" s="124"/>
      <c r="O26" s="124"/>
      <c r="P26" s="125"/>
      <c r="Q26" s="126">
        <f t="shared" si="9"/>
        <v>0</v>
      </c>
      <c r="R26" s="127"/>
      <c r="S26" s="110"/>
      <c r="T26" s="90">
        <f ca="1" t="shared" si="10"/>
        <v>37</v>
      </c>
      <c r="U26" s="91"/>
      <c r="V26" s="3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BC26" s="65"/>
      <c r="BD26" s="67"/>
      <c r="BE26" s="67"/>
      <c r="BF26" s="67"/>
      <c r="BG26" s="68"/>
      <c r="BI26" s="40">
        <v>6</v>
      </c>
      <c r="BJ26" s="57" t="str">
        <f t="shared" si="12"/>
        <v>DEZILLE Yann</v>
      </c>
      <c r="BK26" s="57" t="str">
        <f t="shared" si="12"/>
        <v>M</v>
      </c>
      <c r="BL26" s="57">
        <f>F23</f>
        <v>17</v>
      </c>
      <c r="BM26" s="57" t="str">
        <f t="shared" si="13"/>
        <v>JUDO CLUB DE SARGE</v>
      </c>
      <c r="BN26" s="120"/>
      <c r="BO26" s="121"/>
      <c r="BP26" s="121"/>
      <c r="BQ26" s="121"/>
      <c r="BR26" s="122"/>
      <c r="BS26" s="123"/>
      <c r="BT26" s="124"/>
      <c r="BU26" s="124"/>
      <c r="BV26" s="125"/>
      <c r="BW26" s="120"/>
      <c r="BX26" s="121"/>
      <c r="BY26" s="121"/>
      <c r="BZ26" s="122"/>
      <c r="CA26" s="131"/>
      <c r="CB26" s="132"/>
      <c r="CC26" s="110"/>
      <c r="CD26" s="90"/>
      <c r="CE26" s="91"/>
      <c r="CF26" s="3"/>
      <c r="CG26" s="141"/>
      <c r="CH26" s="96"/>
      <c r="CI26" s="96"/>
      <c r="CJ26" s="96"/>
      <c r="CK26" s="96"/>
      <c r="CL26" s="96"/>
      <c r="CM26" s="116"/>
      <c r="CN26" s="117"/>
      <c r="CO26" s="118"/>
      <c r="CP26" s="118"/>
      <c r="CQ26" s="119"/>
    </row>
    <row r="27" spans="1:95" s="48" customFormat="1" ht="21" customHeight="1">
      <c r="A27" s="57" t="str">
        <f ca="1" t="shared" si="5"/>
        <v>PDL</v>
      </c>
      <c r="B27" s="57">
        <f ca="1" t="shared" si="5"/>
        <v>53</v>
      </c>
      <c r="C27" s="40">
        <v>7</v>
      </c>
      <c r="D27" s="100" t="str">
        <f ca="1" t="shared" si="6"/>
        <v>HARNOIS Valentin</v>
      </c>
      <c r="E27" s="57" t="str">
        <f ca="1" t="shared" si="6"/>
        <v>M</v>
      </c>
      <c r="F27" s="57">
        <v>10</v>
      </c>
      <c r="G27" s="101" t="str">
        <f ca="1" t="shared" si="7"/>
        <v>E.S. DE BONCHAMP JUDO</v>
      </c>
      <c r="H27" s="120">
        <v>10</v>
      </c>
      <c r="I27" s="121">
        <v>10</v>
      </c>
      <c r="J27" s="121">
        <v>0</v>
      </c>
      <c r="K27" s="121">
        <v>0</v>
      </c>
      <c r="L27" s="122">
        <v>0</v>
      </c>
      <c r="M27" s="123"/>
      <c r="N27" s="124"/>
      <c r="O27" s="124"/>
      <c r="P27" s="125"/>
      <c r="Q27" s="126">
        <f t="shared" si="9"/>
        <v>20</v>
      </c>
      <c r="R27" s="127"/>
      <c r="S27" s="110"/>
      <c r="T27" s="90">
        <f ca="1" t="shared" si="10"/>
        <v>30</v>
      </c>
      <c r="U27" s="91"/>
      <c r="V27" s="3"/>
      <c r="W27" s="96"/>
      <c r="X27" s="96"/>
      <c r="Y27" s="96"/>
      <c r="Z27" s="96"/>
      <c r="AA27" s="130"/>
      <c r="AB27" s="130"/>
      <c r="AC27" s="130"/>
      <c r="AD27" s="130"/>
      <c r="AE27" s="130"/>
      <c r="AF27" s="130"/>
      <c r="AG27" s="96"/>
      <c r="BC27" s="65"/>
      <c r="BD27" s="67"/>
      <c r="BE27" s="67"/>
      <c r="BF27" s="67"/>
      <c r="BG27" s="68"/>
      <c r="BI27" s="40">
        <v>7</v>
      </c>
      <c r="BJ27" s="57" t="str">
        <f t="shared" si="12"/>
        <v>HARNOIS Valentin</v>
      </c>
      <c r="BK27" s="57" t="str">
        <f t="shared" si="12"/>
        <v>M</v>
      </c>
      <c r="BL27" s="57">
        <f>F27</f>
        <v>10</v>
      </c>
      <c r="BM27" s="57" t="str">
        <f t="shared" si="13"/>
        <v>E.S. DE BONCHAMP JUDO</v>
      </c>
      <c r="BN27" s="120"/>
      <c r="BO27" s="121"/>
      <c r="BP27" s="121"/>
      <c r="BQ27" s="121"/>
      <c r="BR27" s="122"/>
      <c r="BS27" s="123"/>
      <c r="BT27" s="124"/>
      <c r="BU27" s="124"/>
      <c r="BV27" s="125"/>
      <c r="BW27" s="120"/>
      <c r="BX27" s="121"/>
      <c r="BY27" s="121"/>
      <c r="BZ27" s="122"/>
      <c r="CA27" s="131"/>
      <c r="CB27" s="132"/>
      <c r="CC27" s="110"/>
      <c r="CD27" s="90"/>
      <c r="CE27" s="91"/>
      <c r="CF27" s="3"/>
      <c r="CG27" s="141"/>
      <c r="CH27" s="96"/>
      <c r="CI27" s="96"/>
      <c r="CJ27" s="96"/>
      <c r="CK27" s="130"/>
      <c r="CL27" s="96"/>
      <c r="CM27" s="116"/>
      <c r="CN27" s="117"/>
      <c r="CO27" s="118"/>
      <c r="CP27" s="118"/>
      <c r="CQ27" s="119"/>
    </row>
    <row r="28" spans="1:95" s="48" customFormat="1" ht="21" customHeight="1">
      <c r="A28" s="57" t="str">
        <f ca="1" t="shared" si="5"/>
        <v>BRE</v>
      </c>
      <c r="B28" s="57">
        <f ca="1" t="shared" si="5"/>
        <v>35</v>
      </c>
      <c r="C28" s="40">
        <v>8</v>
      </c>
      <c r="D28" s="100" t="str">
        <f ca="1" t="shared" si="6"/>
        <v>BERTEL Francois</v>
      </c>
      <c r="E28" s="57" t="str">
        <f ca="1" t="shared" si="6"/>
        <v>M</v>
      </c>
      <c r="F28" s="57">
        <v>10</v>
      </c>
      <c r="G28" s="101" t="str">
        <f ca="1" t="shared" si="7"/>
        <v>AS DE CHANTEPIE JUDO</v>
      </c>
      <c r="H28" s="120">
        <v>0</v>
      </c>
      <c r="I28" s="121">
        <v>10</v>
      </c>
      <c r="J28" s="121">
        <v>0</v>
      </c>
      <c r="K28" s="121">
        <v>0</v>
      </c>
      <c r="L28" s="122">
        <v>0</v>
      </c>
      <c r="M28" s="123"/>
      <c r="N28" s="124"/>
      <c r="O28" s="124"/>
      <c r="P28" s="125"/>
      <c r="Q28" s="126">
        <f t="shared" si="9"/>
        <v>10</v>
      </c>
      <c r="R28" s="127"/>
      <c r="S28" s="110"/>
      <c r="T28" s="90">
        <f ca="1" t="shared" si="10"/>
        <v>20</v>
      </c>
      <c r="U28" s="91"/>
      <c r="V28" s="3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96"/>
      <c r="BC28" s="65"/>
      <c r="BD28" s="67"/>
      <c r="BE28" s="67"/>
      <c r="BF28" s="67"/>
      <c r="BG28" s="68"/>
      <c r="BI28" s="40">
        <v>8</v>
      </c>
      <c r="BJ28" s="57" t="str">
        <f t="shared" si="12"/>
        <v>BERTEL Francois</v>
      </c>
      <c r="BK28" s="57" t="str">
        <f t="shared" si="12"/>
        <v>M</v>
      </c>
      <c r="BL28" s="57">
        <f>F28</f>
        <v>10</v>
      </c>
      <c r="BM28" s="57" t="str">
        <f t="shared" si="13"/>
        <v>AS DE CHANTEPIE JUDO</v>
      </c>
      <c r="BN28" s="120"/>
      <c r="BO28" s="121"/>
      <c r="BP28" s="121"/>
      <c r="BQ28" s="121"/>
      <c r="BR28" s="122"/>
      <c r="BS28" s="123"/>
      <c r="BT28" s="124"/>
      <c r="BU28" s="124"/>
      <c r="BV28" s="125"/>
      <c r="BW28" s="120"/>
      <c r="BX28" s="121"/>
      <c r="BY28" s="121"/>
      <c r="BZ28" s="122"/>
      <c r="CA28" s="131"/>
      <c r="CB28" s="132"/>
      <c r="CC28" s="110"/>
      <c r="CD28" s="90"/>
      <c r="CE28" s="91"/>
      <c r="CF28" s="3"/>
      <c r="CG28" s="143"/>
      <c r="CH28" s="130"/>
      <c r="CI28" s="130"/>
      <c r="CJ28" s="130"/>
      <c r="CK28" s="130"/>
      <c r="CL28" s="96"/>
      <c r="CM28" s="116"/>
      <c r="CN28" s="117"/>
      <c r="CO28" s="118"/>
      <c r="CP28" s="118"/>
      <c r="CQ28" s="119"/>
    </row>
    <row r="29" spans="1:95" s="48" customFormat="1" ht="21" customHeight="1">
      <c r="A29" s="57" t="str">
        <f ca="1" t="shared" si="5"/>
        <v>PC</v>
      </c>
      <c r="B29" s="57">
        <f ca="1" t="shared" si="5"/>
        <v>86</v>
      </c>
      <c r="C29" s="40">
        <v>9</v>
      </c>
      <c r="D29" s="100" t="str">
        <f ca="1" t="shared" si="6"/>
        <v>PIMIENTA Matteo</v>
      </c>
      <c r="E29" s="57" t="str">
        <f ca="1" t="shared" si="6"/>
        <v>M</v>
      </c>
      <c r="F29" s="57">
        <v>20</v>
      </c>
      <c r="G29" s="101" t="str">
        <f ca="1" t="shared" si="7"/>
        <v>JUDO CLUB DE MONTAMISE</v>
      </c>
      <c r="H29" s="120">
        <v>0</v>
      </c>
      <c r="I29" s="121">
        <v>10</v>
      </c>
      <c r="J29" s="121">
        <v>10</v>
      </c>
      <c r="K29" s="121" t="str">
        <f>IF(M29&lt;&gt;"","-","")</f>
        <v>-</v>
      </c>
      <c r="L29" s="122" t="str">
        <f>IF(M29&lt;&gt;"","-","")</f>
        <v>-</v>
      </c>
      <c r="M29" s="123">
        <v>0</v>
      </c>
      <c r="N29" s="124">
        <v>0</v>
      </c>
      <c r="O29" s="124"/>
      <c r="P29" s="125"/>
      <c r="Q29" s="126">
        <f t="shared" si="9"/>
        <v>20</v>
      </c>
      <c r="R29" s="127"/>
      <c r="S29" s="110"/>
      <c r="T29" s="90">
        <f ca="1" t="shared" si="10"/>
        <v>40</v>
      </c>
      <c r="U29" s="91"/>
      <c r="V29" s="3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96"/>
      <c r="BC29" s="65"/>
      <c r="BD29" s="67"/>
      <c r="BE29" s="67"/>
      <c r="BF29" s="67"/>
      <c r="BG29" s="68"/>
      <c r="BI29" s="40">
        <v>9</v>
      </c>
      <c r="BJ29" s="57" t="str">
        <f t="shared" si="12"/>
        <v>PIMIENTA Matteo</v>
      </c>
      <c r="BK29" s="57" t="str">
        <f t="shared" si="12"/>
        <v>M</v>
      </c>
      <c r="BL29" s="57">
        <f>F29</f>
        <v>20</v>
      </c>
      <c r="BM29" s="57" t="str">
        <f t="shared" si="13"/>
        <v>JUDO CLUB DE MONTAMISE</v>
      </c>
      <c r="BN29" s="120"/>
      <c r="BO29" s="121"/>
      <c r="BP29" s="121"/>
      <c r="BQ29" s="121"/>
      <c r="BR29" s="122"/>
      <c r="BS29" s="123"/>
      <c r="BT29" s="124"/>
      <c r="BU29" s="124"/>
      <c r="BV29" s="125"/>
      <c r="BW29" s="120"/>
      <c r="BX29" s="121"/>
      <c r="BY29" s="121"/>
      <c r="BZ29" s="122"/>
      <c r="CA29" s="131"/>
      <c r="CB29" s="132"/>
      <c r="CC29" s="110"/>
      <c r="CD29" s="90"/>
      <c r="CE29" s="91"/>
      <c r="CF29" s="3"/>
      <c r="CG29" s="143"/>
      <c r="CH29" s="130"/>
      <c r="CI29" s="130"/>
      <c r="CJ29" s="130"/>
      <c r="CK29" s="130"/>
      <c r="CL29" s="96"/>
      <c r="CM29" s="116"/>
      <c r="CN29" s="117"/>
      <c r="CO29" s="118"/>
      <c r="CP29" s="118"/>
      <c r="CQ29" s="119"/>
    </row>
    <row r="30" spans="1:95" s="48" customFormat="1" ht="21" customHeight="1" thickBot="1">
      <c r="A30" s="57" t="str">
        <f ca="1" t="shared" si="5"/>
        <v>BRE</v>
      </c>
      <c r="B30" s="57">
        <f ca="1" t="shared" si="5"/>
        <v>35</v>
      </c>
      <c r="C30" s="40">
        <v>10</v>
      </c>
      <c r="D30" s="100" t="str">
        <f ca="1" t="shared" si="6"/>
        <v>DANION Brice</v>
      </c>
      <c r="E30" s="57" t="str">
        <f ca="1" t="shared" si="6"/>
        <v>M</v>
      </c>
      <c r="F30" s="57">
        <v>20</v>
      </c>
      <c r="G30" s="101" t="str">
        <f ca="1" t="shared" si="7"/>
        <v>JUDO CLUB DU PAYS GALLO</v>
      </c>
      <c r="H30" s="144">
        <v>0</v>
      </c>
      <c r="I30" s="145">
        <v>0</v>
      </c>
      <c r="J30" s="145" t="s">
        <v>432</v>
      </c>
      <c r="K30" s="145" t="str">
        <f>IF(M30&lt;&gt;"","-","")</f>
        <v>-</v>
      </c>
      <c r="L30" s="146" t="str">
        <f>IF(M30&lt;&gt;"","-","")</f>
        <v>-</v>
      </c>
      <c r="M30" s="147">
        <v>7</v>
      </c>
      <c r="N30" s="148">
        <v>0</v>
      </c>
      <c r="O30" s="148" t="s">
        <v>124</v>
      </c>
      <c r="P30" s="149"/>
      <c r="Q30" s="150">
        <f t="shared" si="9"/>
        <v>7</v>
      </c>
      <c r="R30" s="151"/>
      <c r="S30" s="110"/>
      <c r="T30" s="142">
        <f ca="1" t="shared" si="10"/>
        <v>27</v>
      </c>
      <c r="U30" s="91"/>
      <c r="V30" s="3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96"/>
      <c r="BC30" s="70"/>
      <c r="BD30" s="71"/>
      <c r="BE30" s="71"/>
      <c r="BF30" s="71"/>
      <c r="BG30" s="72"/>
      <c r="BI30" s="40">
        <v>10</v>
      </c>
      <c r="BJ30" s="57" t="str">
        <f t="shared" si="12"/>
        <v>DANION Brice</v>
      </c>
      <c r="BK30" s="57" t="str">
        <f t="shared" si="12"/>
        <v>M</v>
      </c>
      <c r="BL30" s="57">
        <f>F30</f>
        <v>20</v>
      </c>
      <c r="BM30" s="57" t="str">
        <f t="shared" si="13"/>
        <v>JUDO CLUB DU PAYS GALLO</v>
      </c>
      <c r="BN30" s="144"/>
      <c r="BO30" s="145"/>
      <c r="BP30" s="145"/>
      <c r="BQ30" s="145"/>
      <c r="BR30" s="146"/>
      <c r="BS30" s="147"/>
      <c r="BT30" s="148"/>
      <c r="BU30" s="148"/>
      <c r="BV30" s="149"/>
      <c r="BW30" s="144"/>
      <c r="BX30" s="145"/>
      <c r="BY30" s="145"/>
      <c r="BZ30" s="146"/>
      <c r="CA30" s="152"/>
      <c r="CB30" s="153"/>
      <c r="CC30" s="110"/>
      <c r="CD30" s="90"/>
      <c r="CE30" s="91"/>
      <c r="CF30" s="3"/>
      <c r="CG30" s="154"/>
      <c r="CH30" s="155"/>
      <c r="CI30" s="155"/>
      <c r="CJ30" s="155"/>
      <c r="CK30" s="155"/>
      <c r="CL30" s="156"/>
      <c r="CM30" s="157"/>
      <c r="CN30" s="158"/>
      <c r="CO30" s="159"/>
      <c r="CP30" s="159"/>
      <c r="CQ30" s="160"/>
    </row>
    <row r="31" spans="1:90" s="48" customFormat="1" ht="11.25">
      <c r="A31" s="64"/>
      <c r="B31" s="64"/>
      <c r="C31" s="64"/>
      <c r="D31" s="161"/>
      <c r="E31" s="161"/>
      <c r="F31" s="161"/>
      <c r="G31" s="161"/>
      <c r="H31" s="161"/>
      <c r="I31" s="161"/>
      <c r="J31" s="161"/>
      <c r="K31" s="161"/>
      <c r="L31" s="161"/>
      <c r="M31" s="64"/>
      <c r="N31" s="64" t="s">
        <v>125</v>
      </c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I31" s="64"/>
      <c r="BJ31" s="161"/>
      <c r="BK31" s="161"/>
      <c r="BL31" s="161"/>
      <c r="BM31" s="161"/>
      <c r="BN31" s="161"/>
      <c r="BO31" s="161"/>
      <c r="BP31" s="161"/>
      <c r="BQ31" s="161"/>
      <c r="BR31" s="161"/>
      <c r="BS31" s="64"/>
      <c r="BT31" s="64" t="s">
        <v>125</v>
      </c>
      <c r="BU31" s="64"/>
      <c r="BV31" s="64"/>
      <c r="BW31" s="64"/>
      <c r="BX31" s="64"/>
      <c r="BY31" s="64"/>
      <c r="BZ31" s="64"/>
      <c r="CA31" s="64"/>
      <c r="CB31" s="64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80" s="48" customFormat="1" ht="11.25" hidden="1">
      <c r="A32" s="64"/>
      <c r="B32" s="64"/>
      <c r="C32" s="73">
        <f>COUNT(H32:BG32)</f>
        <v>20</v>
      </c>
      <c r="D32" s="73"/>
      <c r="F32" s="64"/>
      <c r="G32" s="162" t="s">
        <v>126</v>
      </c>
      <c r="H32" s="163">
        <v>1</v>
      </c>
      <c r="I32" s="163">
        <v>2</v>
      </c>
      <c r="J32" s="163">
        <v>3</v>
      </c>
      <c r="K32" s="163">
        <v>4</v>
      </c>
      <c r="L32" s="163">
        <v>5</v>
      </c>
      <c r="M32" s="163">
        <v>6</v>
      </c>
      <c r="N32" s="163">
        <v>7</v>
      </c>
      <c r="O32" s="163">
        <v>8</v>
      </c>
      <c r="P32" s="163"/>
      <c r="Q32" s="163"/>
      <c r="R32" s="163">
        <v>9</v>
      </c>
      <c r="S32" s="163"/>
      <c r="T32" s="163">
        <v>10</v>
      </c>
      <c r="U32" s="163">
        <v>11</v>
      </c>
      <c r="V32" s="163">
        <v>12</v>
      </c>
      <c r="W32" s="163"/>
      <c r="X32" s="163">
        <v>13</v>
      </c>
      <c r="Y32" s="163">
        <v>14</v>
      </c>
      <c r="Z32" s="163"/>
      <c r="AA32" s="163">
        <v>15</v>
      </c>
      <c r="AB32" s="163"/>
      <c r="AC32" s="163"/>
      <c r="AD32" s="163">
        <v>16</v>
      </c>
      <c r="AE32" s="163"/>
      <c r="AF32" s="163"/>
      <c r="AG32" s="164"/>
      <c r="AH32" s="164"/>
      <c r="AI32" s="164"/>
      <c r="AJ32" s="164"/>
      <c r="AK32" s="164">
        <v>17</v>
      </c>
      <c r="AL32" s="164"/>
      <c r="AM32" s="164"/>
      <c r="AN32" s="164"/>
      <c r="AO32" s="164"/>
      <c r="AP32" s="164"/>
      <c r="AQ32" s="164">
        <v>20</v>
      </c>
      <c r="AR32" s="164"/>
      <c r="AS32" s="164"/>
      <c r="AT32" s="164"/>
      <c r="AU32" s="164">
        <v>19</v>
      </c>
      <c r="AV32" s="164"/>
      <c r="AW32" s="164"/>
      <c r="AX32" s="164"/>
      <c r="AY32" s="164"/>
      <c r="AZ32" s="164">
        <v>18</v>
      </c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</row>
    <row r="33" spans="1:80" s="48" customFormat="1" ht="11.25" hidden="1">
      <c r="A33" s="64"/>
      <c r="B33" s="64"/>
      <c r="F33" s="64"/>
      <c r="G33" s="165" t="s">
        <v>127</v>
      </c>
      <c r="H33" s="163">
        <v>1</v>
      </c>
      <c r="I33" s="163">
        <v>1</v>
      </c>
      <c r="J33" s="163">
        <v>1</v>
      </c>
      <c r="K33" s="163">
        <v>1</v>
      </c>
      <c r="L33" s="163">
        <v>1</v>
      </c>
      <c r="M33" s="163">
        <v>2</v>
      </c>
      <c r="N33" s="163">
        <v>2</v>
      </c>
      <c r="O33" s="163">
        <v>2</v>
      </c>
      <c r="P33" s="163"/>
      <c r="Q33" s="163"/>
      <c r="R33" s="163">
        <v>3</v>
      </c>
      <c r="S33" s="163"/>
      <c r="T33" s="163">
        <v>3</v>
      </c>
      <c r="U33" s="163">
        <v>2</v>
      </c>
      <c r="V33" s="163">
        <v>4</v>
      </c>
      <c r="W33" s="163"/>
      <c r="X33" s="163">
        <v>4</v>
      </c>
      <c r="Y33" s="163">
        <v>3</v>
      </c>
      <c r="Z33" s="163"/>
      <c r="AA33" s="163">
        <v>4</v>
      </c>
      <c r="AB33" s="163"/>
      <c r="AC33" s="163"/>
      <c r="AD33" s="163">
        <v>3</v>
      </c>
      <c r="AE33" s="163"/>
      <c r="AF33" s="163"/>
      <c r="AG33" s="164"/>
      <c r="AH33" s="164"/>
      <c r="AI33" s="164"/>
      <c r="AJ33" s="164"/>
      <c r="AK33" s="164">
        <v>1</v>
      </c>
      <c r="AL33" s="164"/>
      <c r="AM33" s="164"/>
      <c r="AN33" s="164"/>
      <c r="AO33" s="164"/>
      <c r="AP33" s="164"/>
      <c r="AQ33" s="164">
        <v>2</v>
      </c>
      <c r="AR33" s="164"/>
      <c r="AS33" s="164"/>
      <c r="AT33" s="164"/>
      <c r="AU33" s="164">
        <v>2</v>
      </c>
      <c r="AV33" s="164"/>
      <c r="AW33" s="164"/>
      <c r="AX33" s="164"/>
      <c r="AY33" s="164"/>
      <c r="AZ33" s="164">
        <v>1</v>
      </c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1:90" s="48" customFormat="1" ht="11.25" hidden="1">
      <c r="A34" s="64"/>
      <c r="B34" s="64"/>
      <c r="C34" s="73"/>
      <c r="F34" s="64"/>
      <c r="G34" s="165" t="s">
        <v>128</v>
      </c>
      <c r="H34" s="163">
        <v>1</v>
      </c>
      <c r="I34" s="163">
        <v>1</v>
      </c>
      <c r="J34" s="163">
        <v>1</v>
      </c>
      <c r="K34" s="163">
        <v>1</v>
      </c>
      <c r="L34" s="163">
        <v>2</v>
      </c>
      <c r="M34" s="163">
        <v>1</v>
      </c>
      <c r="N34" s="163">
        <v>2</v>
      </c>
      <c r="O34" s="163">
        <v>2</v>
      </c>
      <c r="P34" s="163"/>
      <c r="Q34" s="163"/>
      <c r="R34" s="163">
        <v>3</v>
      </c>
      <c r="S34" s="163"/>
      <c r="T34" s="163">
        <v>2</v>
      </c>
      <c r="U34" s="163">
        <v>3</v>
      </c>
      <c r="V34" s="163">
        <v>3</v>
      </c>
      <c r="W34" s="163"/>
      <c r="X34" s="163">
        <v>3</v>
      </c>
      <c r="Y34" s="163">
        <v>4</v>
      </c>
      <c r="Z34" s="163"/>
      <c r="AA34" s="163">
        <v>5</v>
      </c>
      <c r="AB34" s="163"/>
      <c r="AC34" s="163"/>
      <c r="AD34" s="163">
        <v>5</v>
      </c>
      <c r="AE34" s="163"/>
      <c r="AF34" s="163"/>
      <c r="AG34" s="164"/>
      <c r="AH34" s="164"/>
      <c r="AI34" s="164"/>
      <c r="AJ34" s="164"/>
      <c r="AK34" s="164">
        <v>1</v>
      </c>
      <c r="AL34" s="164"/>
      <c r="AM34" s="164"/>
      <c r="AN34" s="164"/>
      <c r="AO34" s="164"/>
      <c r="AP34" s="164"/>
      <c r="AQ34" s="164">
        <v>2</v>
      </c>
      <c r="AR34" s="164"/>
      <c r="AS34" s="164"/>
      <c r="AT34" s="164"/>
      <c r="AU34" s="164">
        <v>2</v>
      </c>
      <c r="AV34" s="164"/>
      <c r="AW34" s="164"/>
      <c r="AX34" s="164"/>
      <c r="AY34" s="164"/>
      <c r="AZ34" s="164">
        <v>1</v>
      </c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</row>
    <row r="35" spans="13:80" ht="11.25"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</row>
    <row r="36" spans="61:80" ht="11.25"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</row>
    <row r="37" spans="61:80" ht="11.25"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</row>
    <row r="38" spans="61:80" ht="11.25"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</row>
    <row r="39" spans="61:80" ht="11.25"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</row>
    <row r="40" spans="61:80" ht="11.25"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</row>
    <row r="41" spans="61:80" ht="11.25"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</row>
    <row r="42" spans="61:80" ht="11.25"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</row>
    <row r="43" spans="61:80" ht="11.25"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</row>
    <row r="44" spans="61:80" ht="11.25"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</row>
    <row r="45" spans="61:80" ht="11.25"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</row>
    <row r="46" spans="61:80" ht="11.25"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</row>
    <row r="47" spans="61:80" ht="11.25"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</row>
    <row r="48" spans="61:80" ht="11.25"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</row>
    <row r="49" spans="61:80" ht="11.25"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</row>
  </sheetData>
  <sheetProtection selectLockedCells="1"/>
  <mergeCells count="71">
    <mergeCell ref="CA30:CB30"/>
    <mergeCell ref="CG20:CK20"/>
    <mergeCell ref="CN4:CQ5"/>
    <mergeCell ref="CN6:CQ6"/>
    <mergeCell ref="CD30:CE30"/>
    <mergeCell ref="CD26:CE26"/>
    <mergeCell ref="CA27:CB27"/>
    <mergeCell ref="CD27:CE27"/>
    <mergeCell ref="CD21:CE21"/>
    <mergeCell ref="CA22:CB22"/>
    <mergeCell ref="P1:R1"/>
    <mergeCell ref="CD28:CE28"/>
    <mergeCell ref="CA29:CB29"/>
    <mergeCell ref="CD29:CE29"/>
    <mergeCell ref="BC6:BG6"/>
    <mergeCell ref="M19:P19"/>
    <mergeCell ref="CA28:CB28"/>
    <mergeCell ref="CA25:CB25"/>
    <mergeCell ref="CD25:CE25"/>
    <mergeCell ref="CA26:CB26"/>
    <mergeCell ref="K2:N2"/>
    <mergeCell ref="P2:P3"/>
    <mergeCell ref="Q2:Q3"/>
    <mergeCell ref="R2:R3"/>
    <mergeCell ref="J5:L5"/>
    <mergeCell ref="J4:R4"/>
    <mergeCell ref="AE5:AF6"/>
    <mergeCell ref="AB5:AD6"/>
    <mergeCell ref="CD22:CE22"/>
    <mergeCell ref="CA23:CB23"/>
    <mergeCell ref="CD23:CE23"/>
    <mergeCell ref="CA24:CB24"/>
    <mergeCell ref="CD24:CE24"/>
    <mergeCell ref="CH5:CJ6"/>
    <mergeCell ref="CK5:CL6"/>
    <mergeCell ref="CK7:CM7"/>
    <mergeCell ref="CA20:CB20"/>
    <mergeCell ref="CD20:CE20"/>
    <mergeCell ref="CA21:CB21"/>
    <mergeCell ref="Q27:R27"/>
    <mergeCell ref="T27:U27"/>
    <mergeCell ref="Q22:R22"/>
    <mergeCell ref="T22:U22"/>
    <mergeCell ref="Q23:R23"/>
    <mergeCell ref="T23:U23"/>
    <mergeCell ref="Q24:R24"/>
    <mergeCell ref="T24:U24"/>
    <mergeCell ref="Q26:R26"/>
    <mergeCell ref="Q28:R28"/>
    <mergeCell ref="T28:U28"/>
    <mergeCell ref="Q29:R29"/>
    <mergeCell ref="T29:U29"/>
    <mergeCell ref="BS19:BV19"/>
    <mergeCell ref="BW19:BZ19"/>
    <mergeCell ref="Q25:R25"/>
    <mergeCell ref="T25:U25"/>
    <mergeCell ref="W20:AA20"/>
    <mergeCell ref="Q20:R20"/>
    <mergeCell ref="T20:U20"/>
    <mergeCell ref="Q21:R21"/>
    <mergeCell ref="T21:U21"/>
    <mergeCell ref="T26:U26"/>
    <mergeCell ref="Q30:R30"/>
    <mergeCell ref="T30:U30"/>
    <mergeCell ref="BV1:BX1"/>
    <mergeCell ref="BQ2:BT2"/>
    <mergeCell ref="BV2:BV3"/>
    <mergeCell ref="BW2:BW3"/>
    <mergeCell ref="BX2:BX3"/>
    <mergeCell ref="BP4:BX4"/>
    <mergeCell ref="BP5:BR5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CW49"/>
  <sheetViews>
    <sheetView zoomScale="86" zoomScaleNormal="86" workbookViewId="0" topLeftCell="C7">
      <pane xSplit="5" ySplit="2" topLeftCell="H9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H8" sqref="H8"/>
    </sheetView>
  </sheetViews>
  <sheetFormatPr defaultColWidth="11.421875" defaultRowHeight="12.75"/>
  <cols>
    <col min="1" max="1" width="6.140625" style="1" hidden="1" customWidth="1"/>
    <col min="2" max="2" width="5.140625" style="1" hidden="1" customWidth="1"/>
    <col min="3" max="3" width="4.421875" style="7" customWidth="1"/>
    <col min="4" max="4" width="22.140625" style="3" customWidth="1"/>
    <col min="5" max="5" width="3.140625" style="3" customWidth="1"/>
    <col min="6" max="6" width="7.7109375" style="1" customWidth="1"/>
    <col min="7" max="7" width="19.421875" style="3" customWidth="1"/>
    <col min="8" max="32" width="4.00390625" style="3" customWidth="1"/>
    <col min="33" max="52" width="4.00390625" style="1" hidden="1" customWidth="1"/>
    <col min="53" max="53" width="2.140625" style="3" customWidth="1"/>
    <col min="54" max="54" width="10.28125" style="3" hidden="1" customWidth="1"/>
    <col min="55" max="55" width="4.00390625" style="3" customWidth="1"/>
    <col min="56" max="59" width="4.00390625" style="3" hidden="1" customWidth="1"/>
    <col min="60" max="60" width="11.421875" style="3" customWidth="1"/>
    <col min="61" max="61" width="4.28125" style="3" hidden="1" customWidth="1"/>
    <col min="62" max="62" width="22.140625" style="3" hidden="1" customWidth="1"/>
    <col min="63" max="63" width="3.00390625" style="3" hidden="1" customWidth="1"/>
    <col min="64" max="64" width="7.7109375" style="3" hidden="1" customWidth="1"/>
    <col min="65" max="65" width="19.421875" style="3" hidden="1" customWidth="1"/>
    <col min="66" max="90" width="4.00390625" style="3" hidden="1" customWidth="1"/>
    <col min="91" max="91" width="2.140625" style="3" hidden="1" customWidth="1"/>
    <col min="92" max="95" width="3.8515625" style="3" hidden="1" customWidth="1"/>
    <col min="96" max="96" width="2.28125" style="3" hidden="1" customWidth="1"/>
    <col min="97" max="100" width="11.421875" style="3" customWidth="1"/>
    <col min="101" max="101" width="0" style="3" hidden="1" customWidth="1"/>
    <col min="102" max="16384" width="11.421875" style="3" customWidth="1"/>
  </cols>
  <sheetData>
    <row r="1" spans="3:101" ht="13.5" thickBot="1">
      <c r="C1" s="2">
        <v>10</v>
      </c>
      <c r="F1" s="4"/>
      <c r="G1" s="5"/>
      <c r="H1" s="5"/>
      <c r="I1" s="5"/>
      <c r="J1" s="5"/>
      <c r="K1" s="5"/>
      <c r="L1" s="5"/>
      <c r="M1" s="5"/>
      <c r="N1" s="5"/>
      <c r="O1" s="5"/>
      <c r="P1" s="6" t="s">
        <v>0</v>
      </c>
      <c r="Q1" s="6"/>
      <c r="R1" s="6"/>
      <c r="S1" s="5"/>
      <c r="T1" s="5"/>
      <c r="U1" s="5"/>
      <c r="V1" s="4"/>
      <c r="BI1" s="2">
        <v>10</v>
      </c>
      <c r="BL1" s="4"/>
      <c r="BM1" s="5"/>
      <c r="BN1" s="5"/>
      <c r="BO1" s="5"/>
      <c r="BP1" s="5"/>
      <c r="BQ1" s="5"/>
      <c r="BR1" s="5"/>
      <c r="BS1" s="5"/>
      <c r="BT1" s="5"/>
      <c r="BU1" s="5"/>
      <c r="BV1" s="6" t="s">
        <v>0</v>
      </c>
      <c r="BW1" s="6"/>
      <c r="BX1" s="6"/>
      <c r="BY1" s="5"/>
      <c r="BZ1" s="5"/>
      <c r="CA1" s="5"/>
      <c r="CB1" s="4"/>
      <c r="CW1" s="3" t="s">
        <v>1</v>
      </c>
    </row>
    <row r="2" spans="6:101" ht="16.5" customHeight="1" thickBot="1">
      <c r="F2" s="8" t="s">
        <v>2</v>
      </c>
      <c r="G2" s="9" t="s">
        <v>129</v>
      </c>
      <c r="H2" s="5">
        <v>2</v>
      </c>
      <c r="I2" s="5"/>
      <c r="J2" s="10" t="s">
        <v>4</v>
      </c>
      <c r="K2" s="11">
        <f ca="1">TODAY()</f>
        <v>41798</v>
      </c>
      <c r="L2" s="11"/>
      <c r="M2" s="11"/>
      <c r="N2" s="11"/>
      <c r="O2" s="5"/>
      <c r="P2" s="12" t="s">
        <v>5</v>
      </c>
      <c r="Q2" s="12"/>
      <c r="R2" s="12"/>
      <c r="S2" s="5"/>
      <c r="V2" s="4"/>
      <c r="BI2" s="7"/>
      <c r="BL2" s="8" t="s">
        <v>2</v>
      </c>
      <c r="BM2" s="9" t="str">
        <f>G2</f>
        <v>26 -  C2 M M</v>
      </c>
      <c r="BN2" s="5"/>
      <c r="BO2" s="5"/>
      <c r="BP2" s="10" t="s">
        <v>4</v>
      </c>
      <c r="BQ2" s="11">
        <f ca="1">TODAY()</f>
        <v>41798</v>
      </c>
      <c r="BR2" s="11"/>
      <c r="BS2" s="11"/>
      <c r="BT2" s="11"/>
      <c r="BU2" s="5"/>
      <c r="BV2" s="12"/>
      <c r="BW2" s="12"/>
      <c r="BX2" s="12"/>
      <c r="BY2" s="5"/>
      <c r="CB2" s="4"/>
      <c r="CW2" s="3" t="s">
        <v>6</v>
      </c>
    </row>
    <row r="3" spans="6:79" ht="13.5" customHeight="1" thickBot="1">
      <c r="F3" s="4"/>
      <c r="G3" s="5"/>
      <c r="H3" s="13"/>
      <c r="I3" s="13"/>
      <c r="J3" s="5"/>
      <c r="K3" s="5"/>
      <c r="L3" s="5"/>
      <c r="M3" s="5"/>
      <c r="N3" s="5"/>
      <c r="O3" s="5"/>
      <c r="P3" s="14"/>
      <c r="Q3" s="14"/>
      <c r="R3" s="14"/>
      <c r="S3" s="5"/>
      <c r="T3" s="5"/>
      <c r="U3" s="5"/>
      <c r="V3" s="4"/>
      <c r="BI3" s="7"/>
      <c r="BL3" s="4"/>
      <c r="BM3" s="5"/>
      <c r="BN3" s="13"/>
      <c r="BO3" s="13"/>
      <c r="BP3" s="5"/>
      <c r="BQ3" s="5"/>
      <c r="BR3" s="5"/>
      <c r="BS3" s="5"/>
      <c r="BT3" s="5"/>
      <c r="BU3" s="5"/>
      <c r="BV3" s="14"/>
      <c r="BW3" s="14"/>
      <c r="BX3" s="14"/>
      <c r="BY3" s="5"/>
      <c r="BZ3" s="5"/>
      <c r="CA3" s="5"/>
    </row>
    <row r="4" spans="6:95" ht="13.5" thickBot="1">
      <c r="F4" s="3"/>
      <c r="G4" s="15"/>
      <c r="J4" s="16" t="s">
        <v>7</v>
      </c>
      <c r="K4" s="16"/>
      <c r="L4" s="16"/>
      <c r="M4" s="16"/>
      <c r="N4" s="16"/>
      <c r="O4" s="16"/>
      <c r="P4" s="16"/>
      <c r="Q4" s="16"/>
      <c r="R4" s="16"/>
      <c r="S4" s="5"/>
      <c r="T4" s="5"/>
      <c r="U4" s="5"/>
      <c r="V4" s="4"/>
      <c r="BI4" s="7"/>
      <c r="BM4" s="15"/>
      <c r="BP4" s="16" t="s">
        <v>7</v>
      </c>
      <c r="BQ4" s="16"/>
      <c r="BR4" s="16"/>
      <c r="BS4" s="16"/>
      <c r="BT4" s="16"/>
      <c r="BU4" s="16"/>
      <c r="BV4" s="16"/>
      <c r="BW4" s="16"/>
      <c r="BX4" s="16"/>
      <c r="BY4" s="5"/>
      <c r="BZ4" s="5"/>
      <c r="CA4" s="5"/>
      <c r="CN4" s="17" t="s">
        <v>8</v>
      </c>
      <c r="CO4" s="17"/>
      <c r="CP4" s="17"/>
      <c r="CQ4" s="17"/>
    </row>
    <row r="5" spans="6:95" ht="13.5" customHeight="1" thickTop="1">
      <c r="F5" s="18" t="s">
        <v>9</v>
      </c>
      <c r="G5" s="19"/>
      <c r="J5" s="20" t="s">
        <v>10</v>
      </c>
      <c r="K5" s="20"/>
      <c r="L5" s="20"/>
      <c r="M5" s="5"/>
      <c r="N5" s="5"/>
      <c r="O5" s="5"/>
      <c r="P5" s="5"/>
      <c r="Q5" s="5"/>
      <c r="R5" s="5"/>
      <c r="S5" s="5"/>
      <c r="T5" s="5"/>
      <c r="U5" s="5"/>
      <c r="V5" s="4"/>
      <c r="AB5" s="21" t="s">
        <v>11</v>
      </c>
      <c r="AC5" s="21"/>
      <c r="AD5" s="22"/>
      <c r="AE5" s="23" t="str">
        <f>LEFT(G2,2)</f>
        <v>26</v>
      </c>
      <c r="AF5" s="24"/>
      <c r="BI5" s="7"/>
      <c r="BL5" s="18" t="s">
        <v>9</v>
      </c>
      <c r="BM5" s="19"/>
      <c r="BP5" s="20" t="s">
        <v>10</v>
      </c>
      <c r="BQ5" s="20"/>
      <c r="BR5" s="20"/>
      <c r="BS5" s="5"/>
      <c r="BT5" s="5"/>
      <c r="BU5" s="5"/>
      <c r="BV5" s="5"/>
      <c r="BW5" s="5"/>
      <c r="BX5" s="5"/>
      <c r="BY5" s="5"/>
      <c r="BZ5" s="5"/>
      <c r="CA5" s="5"/>
      <c r="CH5" s="21" t="s">
        <v>11</v>
      </c>
      <c r="CI5" s="21"/>
      <c r="CJ5" s="22"/>
      <c r="CK5" s="23" t="str">
        <f>AE5</f>
        <v>26</v>
      </c>
      <c r="CL5" s="24"/>
      <c r="CN5" s="17"/>
      <c r="CO5" s="17"/>
      <c r="CP5" s="17"/>
      <c r="CQ5" s="17"/>
    </row>
    <row r="6" spans="6:95" ht="13.5" customHeight="1" thickBot="1">
      <c r="F6" s="4"/>
      <c r="G6" s="25"/>
      <c r="J6" s="10"/>
      <c r="K6" s="10"/>
      <c r="L6" s="5"/>
      <c r="M6" s="5"/>
      <c r="N6" s="5"/>
      <c r="O6" s="5"/>
      <c r="P6" s="5"/>
      <c r="Q6" s="5"/>
      <c r="R6" s="5"/>
      <c r="S6" s="5"/>
      <c r="T6" s="5"/>
      <c r="U6" s="5"/>
      <c r="V6" s="4"/>
      <c r="AB6" s="21"/>
      <c r="AC6" s="21"/>
      <c r="AD6" s="22"/>
      <c r="AE6" s="26"/>
      <c r="AF6" s="27"/>
      <c r="BC6" s="28"/>
      <c r="BD6" s="28"/>
      <c r="BE6" s="28"/>
      <c r="BF6" s="28"/>
      <c r="BG6" s="28"/>
      <c r="BI6" s="7"/>
      <c r="BL6" s="4"/>
      <c r="BM6" s="25"/>
      <c r="BP6" s="10"/>
      <c r="BQ6" s="10"/>
      <c r="BR6" s="5"/>
      <c r="BS6" s="5"/>
      <c r="BT6" s="5"/>
      <c r="BU6" s="5"/>
      <c r="BV6" s="5"/>
      <c r="BW6" s="5"/>
      <c r="BX6" s="5"/>
      <c r="BY6" s="5"/>
      <c r="BZ6" s="5"/>
      <c r="CB6" s="4"/>
      <c r="CH6" s="21"/>
      <c r="CI6" s="21"/>
      <c r="CJ6" s="22"/>
      <c r="CK6" s="26"/>
      <c r="CL6" s="27"/>
      <c r="CN6" s="29" t="s">
        <v>12</v>
      </c>
      <c r="CO6" s="29"/>
      <c r="CP6" s="29"/>
      <c r="CQ6" s="29"/>
    </row>
    <row r="7" spans="8:95" ht="19.5" customHeight="1" thickTop="1">
      <c r="H7" s="5"/>
      <c r="I7" s="5"/>
      <c r="J7" s="5"/>
      <c r="L7" s="5"/>
      <c r="M7" s="5"/>
      <c r="N7" s="5"/>
      <c r="O7" s="5"/>
      <c r="P7" s="5"/>
      <c r="Q7" s="5"/>
      <c r="R7" s="5"/>
      <c r="S7" s="5"/>
      <c r="T7" s="5"/>
      <c r="U7" s="5"/>
      <c r="V7" s="4"/>
      <c r="W7" s="30"/>
      <c r="X7" s="30"/>
      <c r="Y7" s="30"/>
      <c r="Z7" s="30"/>
      <c r="AA7" s="30"/>
      <c r="AB7" s="30"/>
      <c r="AC7" s="30"/>
      <c r="AD7" s="31"/>
      <c r="AE7" s="31"/>
      <c r="AF7" s="31"/>
      <c r="BB7" s="3" t="s">
        <v>13</v>
      </c>
      <c r="BC7" s="32">
        <v>25</v>
      </c>
      <c r="BD7" s="33"/>
      <c r="BE7" s="33"/>
      <c r="BF7" s="33"/>
      <c r="BG7" s="34"/>
      <c r="BI7" s="7"/>
      <c r="BL7" s="1"/>
      <c r="BN7" s="5"/>
      <c r="BO7" s="5"/>
      <c r="BP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4"/>
      <c r="CC7" s="30"/>
      <c r="CD7" s="30"/>
      <c r="CE7" s="30"/>
      <c r="CF7" s="30"/>
      <c r="CG7" s="30"/>
      <c r="CH7" s="30"/>
      <c r="CI7" s="30"/>
      <c r="CJ7" s="31"/>
      <c r="CK7" s="35" t="s">
        <v>13</v>
      </c>
      <c r="CL7" s="35"/>
      <c r="CM7" s="36"/>
      <c r="CN7" s="37"/>
      <c r="CO7" s="38"/>
      <c r="CP7" s="38"/>
      <c r="CQ7" s="39"/>
    </row>
    <row r="8" spans="1:100" s="48" customFormat="1" ht="18.75" customHeight="1">
      <c r="A8" s="40" t="s">
        <v>14</v>
      </c>
      <c r="B8" s="40" t="s">
        <v>15</v>
      </c>
      <c r="C8" s="41" t="s">
        <v>16</v>
      </c>
      <c r="D8" s="41" t="s">
        <v>17</v>
      </c>
      <c r="E8" s="41" t="s">
        <v>18</v>
      </c>
      <c r="F8" s="41" t="s">
        <v>19</v>
      </c>
      <c r="G8" s="41" t="s">
        <v>20</v>
      </c>
      <c r="H8" s="42" t="s">
        <v>21</v>
      </c>
      <c r="I8" s="42" t="s">
        <v>22</v>
      </c>
      <c r="J8" s="42" t="s">
        <v>23</v>
      </c>
      <c r="K8" s="42" t="s">
        <v>24</v>
      </c>
      <c r="L8" s="42" t="s">
        <v>25</v>
      </c>
      <c r="M8" s="42" t="s">
        <v>26</v>
      </c>
      <c r="N8" s="42" t="s">
        <v>27</v>
      </c>
      <c r="O8" s="42" t="s">
        <v>28</v>
      </c>
      <c r="P8" s="42" t="s">
        <v>29</v>
      </c>
      <c r="Q8" s="42" t="s">
        <v>30</v>
      </c>
      <c r="R8" s="42" t="s">
        <v>31</v>
      </c>
      <c r="S8" s="42" t="s">
        <v>32</v>
      </c>
      <c r="T8" s="42" t="s">
        <v>33</v>
      </c>
      <c r="U8" s="42" t="s">
        <v>34</v>
      </c>
      <c r="V8" s="42" t="s">
        <v>35</v>
      </c>
      <c r="W8" s="42" t="s">
        <v>36</v>
      </c>
      <c r="X8" s="42" t="s">
        <v>37</v>
      </c>
      <c r="Y8" s="42" t="s">
        <v>38</v>
      </c>
      <c r="Z8" s="42" t="s">
        <v>39</v>
      </c>
      <c r="AA8" s="42" t="s">
        <v>40</v>
      </c>
      <c r="AB8" s="42" t="s">
        <v>41</v>
      </c>
      <c r="AC8" s="42" t="s">
        <v>42</v>
      </c>
      <c r="AD8" s="43" t="s">
        <v>43</v>
      </c>
      <c r="AE8" s="44" t="s">
        <v>44</v>
      </c>
      <c r="AF8" s="42" t="s">
        <v>45</v>
      </c>
      <c r="AG8" s="45" t="s">
        <v>46</v>
      </c>
      <c r="AH8" s="46" t="s">
        <v>47</v>
      </c>
      <c r="AI8" s="46" t="s">
        <v>48</v>
      </c>
      <c r="AJ8" s="46" t="s">
        <v>49</v>
      </c>
      <c r="AK8" s="46" t="s">
        <v>50</v>
      </c>
      <c r="AL8" s="46" t="s">
        <v>51</v>
      </c>
      <c r="AM8" s="46" t="s">
        <v>52</v>
      </c>
      <c r="AN8" s="46" t="s">
        <v>53</v>
      </c>
      <c r="AO8" s="46" t="s">
        <v>54</v>
      </c>
      <c r="AP8" s="46" t="s">
        <v>55</v>
      </c>
      <c r="AQ8" s="46" t="s">
        <v>56</v>
      </c>
      <c r="AR8" s="46" t="s">
        <v>57</v>
      </c>
      <c r="AS8" s="46" t="s">
        <v>58</v>
      </c>
      <c r="AT8" s="46" t="s">
        <v>59</v>
      </c>
      <c r="AU8" s="46" t="s">
        <v>60</v>
      </c>
      <c r="AV8" s="46" t="s">
        <v>61</v>
      </c>
      <c r="AW8" s="46" t="s">
        <v>62</v>
      </c>
      <c r="AX8" s="46" t="s">
        <v>63</v>
      </c>
      <c r="AY8" s="46" t="s">
        <v>64</v>
      </c>
      <c r="AZ8" s="46" t="s">
        <v>65</v>
      </c>
      <c r="BB8" s="48" t="s">
        <v>66</v>
      </c>
      <c r="BC8" s="49" t="s">
        <v>130</v>
      </c>
      <c r="BD8" s="50"/>
      <c r="BE8" s="50"/>
      <c r="BF8" s="50"/>
      <c r="BG8" s="51"/>
      <c r="BI8" s="41" t="s">
        <v>16</v>
      </c>
      <c r="BJ8" s="41" t="s">
        <v>17</v>
      </c>
      <c r="BK8" s="41" t="s">
        <v>18</v>
      </c>
      <c r="BL8" s="41" t="s">
        <v>19</v>
      </c>
      <c r="BM8" s="41" t="s">
        <v>20</v>
      </c>
      <c r="BN8" s="52" t="s">
        <v>21</v>
      </c>
      <c r="BO8" s="52" t="s">
        <v>22</v>
      </c>
      <c r="BP8" s="52" t="s">
        <v>23</v>
      </c>
      <c r="BQ8" s="52" t="s">
        <v>24</v>
      </c>
      <c r="BR8" s="52" t="s">
        <v>25</v>
      </c>
      <c r="BS8" s="52" t="s">
        <v>26</v>
      </c>
      <c r="BT8" s="52" t="s">
        <v>27</v>
      </c>
      <c r="BU8" s="52" t="s">
        <v>28</v>
      </c>
      <c r="BV8" s="52" t="s">
        <v>29</v>
      </c>
      <c r="BW8" s="52" t="s">
        <v>30</v>
      </c>
      <c r="BX8" s="52" t="s">
        <v>31</v>
      </c>
      <c r="BY8" s="52" t="s">
        <v>32</v>
      </c>
      <c r="BZ8" s="52" t="s">
        <v>33</v>
      </c>
      <c r="CA8" s="52" t="s">
        <v>34</v>
      </c>
      <c r="CB8" s="52" t="s">
        <v>35</v>
      </c>
      <c r="CC8" s="52" t="s">
        <v>36</v>
      </c>
      <c r="CD8" s="52" t="s">
        <v>37</v>
      </c>
      <c r="CE8" s="52" t="s">
        <v>38</v>
      </c>
      <c r="CF8" s="52" t="s">
        <v>39</v>
      </c>
      <c r="CG8" s="52" t="s">
        <v>40</v>
      </c>
      <c r="CH8" s="52" t="s">
        <v>41</v>
      </c>
      <c r="CI8" s="52" t="s">
        <v>42</v>
      </c>
      <c r="CJ8" s="52" t="s">
        <v>43</v>
      </c>
      <c r="CK8" s="52" t="s">
        <v>44</v>
      </c>
      <c r="CL8" s="52" t="s">
        <v>45</v>
      </c>
      <c r="CN8" s="53"/>
      <c r="CO8" s="50"/>
      <c r="CP8" s="52"/>
      <c r="CQ8" s="54"/>
      <c r="CR8" s="55"/>
      <c r="CT8" s="56"/>
      <c r="CU8" s="56"/>
      <c r="CV8" s="56"/>
    </row>
    <row r="9" spans="1:100" s="64" customFormat="1" ht="21" customHeight="1">
      <c r="A9" s="57" t="s">
        <v>85</v>
      </c>
      <c r="B9" s="57">
        <v>35</v>
      </c>
      <c r="C9" s="52">
        <f aca="true" ca="1" t="shared" si="0" ref="C9:C18">OFFSET(C9,12,0)</f>
        <v>1</v>
      </c>
      <c r="D9" s="58" t="s">
        <v>131</v>
      </c>
      <c r="E9" s="57" t="s">
        <v>70</v>
      </c>
      <c r="F9" s="57">
        <v>55</v>
      </c>
      <c r="G9" s="59" t="s">
        <v>96</v>
      </c>
      <c r="H9" s="60" t="s">
        <v>88</v>
      </c>
      <c r="I9" s="61"/>
      <c r="J9" s="61"/>
      <c r="K9" s="61"/>
      <c r="L9" s="61"/>
      <c r="M9" s="60" t="s">
        <v>132</v>
      </c>
      <c r="N9" s="61"/>
      <c r="O9" s="61"/>
      <c r="P9" s="61"/>
      <c r="Q9" s="61"/>
      <c r="R9" s="60" t="s">
        <v>72</v>
      </c>
      <c r="S9" s="61"/>
      <c r="T9" s="61"/>
      <c r="U9" s="61"/>
      <c r="V9" s="61"/>
      <c r="W9" s="60" t="s">
        <v>133</v>
      </c>
      <c r="X9" s="61"/>
      <c r="Y9" s="61"/>
      <c r="Z9" s="61"/>
      <c r="AA9" s="60" t="s">
        <v>134</v>
      </c>
      <c r="AB9" s="61"/>
      <c r="AC9" s="61"/>
      <c r="AD9" s="61"/>
      <c r="AE9" s="61"/>
      <c r="AF9" s="61"/>
      <c r="AG9" s="62"/>
      <c r="AH9" s="62"/>
      <c r="AI9" s="62"/>
      <c r="AJ9" s="62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C9" s="65"/>
      <c r="BD9" s="66"/>
      <c r="BE9" s="67"/>
      <c r="BF9" s="67"/>
      <c r="BG9" s="68"/>
      <c r="BI9" s="40">
        <f aca="true" ca="1" t="shared" si="1" ref="BI9:BI18">OFFSET(BI9,12,0)</f>
        <v>1</v>
      </c>
      <c r="BJ9" s="69" t="str">
        <f aca="true" t="shared" si="2" ref="BJ9:BJ18">D9</f>
        <v>POAS Arthur</v>
      </c>
      <c r="BK9" s="69" t="str">
        <f aca="true" t="shared" si="3" ref="BK9:BK18">E9</f>
        <v>M</v>
      </c>
      <c r="BL9" s="69">
        <f aca="true" t="shared" si="4" ref="BL9:BL18">F9</f>
        <v>55</v>
      </c>
      <c r="BM9" s="69" t="str">
        <f aca="true" t="shared" si="5" ref="BM9:BM18">G9</f>
        <v>JUDO CLUB PAYS DE VITRE</v>
      </c>
      <c r="BN9" s="60"/>
      <c r="BO9" s="61"/>
      <c r="BP9" s="61"/>
      <c r="BQ9" s="61"/>
      <c r="BR9" s="61"/>
      <c r="BS9" s="60"/>
      <c r="BT9" s="61"/>
      <c r="BU9" s="61"/>
      <c r="BV9" s="61"/>
      <c r="BW9" s="61"/>
      <c r="BX9" s="60"/>
      <c r="BY9" s="61"/>
      <c r="BZ9" s="61"/>
      <c r="CA9" s="61"/>
      <c r="CB9" s="61"/>
      <c r="CC9" s="60"/>
      <c r="CD9" s="61"/>
      <c r="CE9" s="61"/>
      <c r="CF9" s="61"/>
      <c r="CG9" s="60"/>
      <c r="CH9" s="61"/>
      <c r="CI9" s="61"/>
      <c r="CJ9" s="61"/>
      <c r="CK9" s="61"/>
      <c r="CL9" s="61"/>
      <c r="CN9" s="65"/>
      <c r="CO9" s="66"/>
      <c r="CP9" s="67"/>
      <c r="CQ9" s="68"/>
      <c r="CS9" s="56"/>
      <c r="CT9" s="56"/>
      <c r="CU9" s="56"/>
      <c r="CV9" s="56"/>
    </row>
    <row r="10" spans="1:100" s="48" customFormat="1" ht="21" customHeight="1">
      <c r="A10" s="57" t="s">
        <v>68</v>
      </c>
      <c r="B10" s="57">
        <v>53</v>
      </c>
      <c r="C10" s="52">
        <f ca="1" t="shared" si="0"/>
        <v>2</v>
      </c>
      <c r="D10" s="58" t="s">
        <v>135</v>
      </c>
      <c r="E10" s="57" t="s">
        <v>70</v>
      </c>
      <c r="F10" s="57">
        <v>55</v>
      </c>
      <c r="G10" s="59" t="s">
        <v>136</v>
      </c>
      <c r="H10" s="61"/>
      <c r="I10" s="61"/>
      <c r="J10" s="60" t="s">
        <v>137</v>
      </c>
      <c r="K10" s="61"/>
      <c r="L10" s="61"/>
      <c r="M10" s="61"/>
      <c r="N10" s="61"/>
      <c r="O10" s="60" t="s">
        <v>138</v>
      </c>
      <c r="P10" s="61"/>
      <c r="Q10" s="61"/>
      <c r="R10" s="61"/>
      <c r="S10" s="60" t="s">
        <v>75</v>
      </c>
      <c r="T10" s="61"/>
      <c r="U10" s="61"/>
      <c r="V10" s="61"/>
      <c r="W10" s="61"/>
      <c r="X10" s="61"/>
      <c r="Y10" s="60" t="s">
        <v>72</v>
      </c>
      <c r="Z10" s="61"/>
      <c r="AA10" s="61"/>
      <c r="AB10" s="60" t="s">
        <v>139</v>
      </c>
      <c r="AC10" s="61"/>
      <c r="AD10" s="61"/>
      <c r="AE10" s="61"/>
      <c r="AF10" s="61"/>
      <c r="AG10" s="62"/>
      <c r="AH10" s="63"/>
      <c r="AI10" s="63"/>
      <c r="AJ10" s="63"/>
      <c r="AK10" s="62"/>
      <c r="AL10" s="63"/>
      <c r="AM10" s="63"/>
      <c r="AN10" s="63"/>
      <c r="AO10" s="63"/>
      <c r="AP10" s="63"/>
      <c r="AQ10" s="62"/>
      <c r="AR10" s="62"/>
      <c r="AS10" s="63"/>
      <c r="AT10" s="63"/>
      <c r="AU10" s="63"/>
      <c r="AV10" s="63"/>
      <c r="AW10" s="63"/>
      <c r="AX10" s="63"/>
      <c r="AY10" s="63"/>
      <c r="AZ10" s="63"/>
      <c r="BC10" s="65"/>
      <c r="BD10" s="66"/>
      <c r="BE10" s="67"/>
      <c r="BF10" s="67"/>
      <c r="BG10" s="68"/>
      <c r="BI10" s="40">
        <f ca="1" t="shared" si="1"/>
        <v>2</v>
      </c>
      <c r="BJ10" s="69" t="str">
        <f t="shared" si="2"/>
        <v>SEBY Titouan</v>
      </c>
      <c r="BK10" s="69" t="str">
        <f t="shared" si="3"/>
        <v>M</v>
      </c>
      <c r="BL10" s="69">
        <f t="shared" si="4"/>
        <v>55</v>
      </c>
      <c r="BM10" s="69" t="str">
        <f t="shared" si="5"/>
        <v>DOJO CASTROGONTERIEN</v>
      </c>
      <c r="BN10" s="61"/>
      <c r="BO10" s="61"/>
      <c r="BP10" s="60"/>
      <c r="BQ10" s="61"/>
      <c r="BR10" s="61"/>
      <c r="BS10" s="61"/>
      <c r="BT10" s="61"/>
      <c r="BU10" s="60"/>
      <c r="BV10" s="61"/>
      <c r="BW10" s="61"/>
      <c r="BX10" s="61"/>
      <c r="BY10" s="60"/>
      <c r="BZ10" s="61"/>
      <c r="CA10" s="61"/>
      <c r="CB10" s="61"/>
      <c r="CC10" s="61"/>
      <c r="CD10" s="61"/>
      <c r="CE10" s="60"/>
      <c r="CF10" s="61"/>
      <c r="CG10" s="61"/>
      <c r="CH10" s="60"/>
      <c r="CI10" s="61"/>
      <c r="CJ10" s="61"/>
      <c r="CK10" s="61"/>
      <c r="CL10" s="61"/>
      <c r="CN10" s="65"/>
      <c r="CO10" s="66"/>
      <c r="CP10" s="67"/>
      <c r="CQ10" s="68"/>
      <c r="CT10" s="3"/>
      <c r="CU10" s="3"/>
      <c r="CV10" s="3"/>
    </row>
    <row r="11" spans="1:95" s="48" customFormat="1" ht="21" customHeight="1">
      <c r="A11" s="57" t="s">
        <v>68</v>
      </c>
      <c r="B11" s="57">
        <v>44</v>
      </c>
      <c r="C11" s="52">
        <f ca="1" t="shared" si="0"/>
        <v>3</v>
      </c>
      <c r="D11" s="58" t="s">
        <v>140</v>
      </c>
      <c r="E11" s="57" t="s">
        <v>70</v>
      </c>
      <c r="F11" s="57">
        <v>56</v>
      </c>
      <c r="G11" s="59" t="s">
        <v>141</v>
      </c>
      <c r="H11" s="60" t="s">
        <v>74</v>
      </c>
      <c r="I11" s="61"/>
      <c r="J11" s="61"/>
      <c r="K11" s="61"/>
      <c r="L11" s="61"/>
      <c r="M11" s="61"/>
      <c r="N11" s="61"/>
      <c r="O11" s="61"/>
      <c r="P11" s="60" t="s">
        <v>142</v>
      </c>
      <c r="Q11" s="61"/>
      <c r="R11" s="61"/>
      <c r="S11" s="61"/>
      <c r="T11" s="61"/>
      <c r="U11" s="60" t="s">
        <v>74</v>
      </c>
      <c r="V11" s="61"/>
      <c r="W11" s="61"/>
      <c r="X11" s="61"/>
      <c r="Y11" s="61"/>
      <c r="Z11" s="60" t="s">
        <v>100</v>
      </c>
      <c r="AA11" s="61"/>
      <c r="AB11" s="61"/>
      <c r="AC11" s="61"/>
      <c r="AD11" s="60"/>
      <c r="AE11" s="61"/>
      <c r="AF11" s="61"/>
      <c r="AG11" s="63"/>
      <c r="AH11" s="63"/>
      <c r="AI11" s="63"/>
      <c r="AJ11" s="63"/>
      <c r="AK11" s="62"/>
      <c r="AL11" s="63"/>
      <c r="AM11" s="63"/>
      <c r="AN11" s="63"/>
      <c r="AO11" s="63"/>
      <c r="AP11" s="63"/>
      <c r="AQ11" s="63"/>
      <c r="AR11" s="63"/>
      <c r="AS11" s="62"/>
      <c r="AT11" s="62"/>
      <c r="AU11" s="62"/>
      <c r="AV11" s="63"/>
      <c r="AW11" s="63"/>
      <c r="AX11" s="63"/>
      <c r="AY11" s="63"/>
      <c r="AZ11" s="63"/>
      <c r="BC11" s="65"/>
      <c r="BD11" s="66"/>
      <c r="BE11" s="67"/>
      <c r="BF11" s="67"/>
      <c r="BG11" s="68"/>
      <c r="BI11" s="40">
        <f ca="1" t="shared" si="1"/>
        <v>3</v>
      </c>
      <c r="BJ11" s="69" t="str">
        <f t="shared" si="2"/>
        <v>MORAND Benjamin</v>
      </c>
      <c r="BK11" s="69" t="str">
        <f t="shared" si="3"/>
        <v>M</v>
      </c>
      <c r="BL11" s="69">
        <f t="shared" si="4"/>
        <v>56</v>
      </c>
      <c r="BM11" s="69" t="str">
        <f t="shared" si="5"/>
        <v>JC CASTELBRIANTAIS</v>
      </c>
      <c r="BN11" s="60"/>
      <c r="BO11" s="61"/>
      <c r="BP11" s="61"/>
      <c r="BQ11" s="61"/>
      <c r="BR11" s="61"/>
      <c r="BS11" s="61"/>
      <c r="BT11" s="61"/>
      <c r="BU11" s="61"/>
      <c r="BV11" s="60"/>
      <c r="BW11" s="61"/>
      <c r="BX11" s="61"/>
      <c r="BY11" s="61"/>
      <c r="BZ11" s="61"/>
      <c r="CA11" s="60"/>
      <c r="CB11" s="61"/>
      <c r="CC11" s="61"/>
      <c r="CD11" s="61"/>
      <c r="CE11" s="61"/>
      <c r="CF11" s="60"/>
      <c r="CG11" s="61"/>
      <c r="CH11" s="61"/>
      <c r="CI11" s="61"/>
      <c r="CJ11" s="60"/>
      <c r="CK11" s="61"/>
      <c r="CL11" s="61"/>
      <c r="CN11" s="65"/>
      <c r="CO11" s="66"/>
      <c r="CP11" s="67"/>
      <c r="CQ11" s="68"/>
    </row>
    <row r="12" spans="1:95" s="48" customFormat="1" ht="21" customHeight="1">
      <c r="A12" s="57" t="s">
        <v>143</v>
      </c>
      <c r="B12" s="57">
        <v>37</v>
      </c>
      <c r="C12" s="52">
        <f ca="1" t="shared" si="0"/>
        <v>4</v>
      </c>
      <c r="D12" s="69" t="s">
        <v>144</v>
      </c>
      <c r="E12" s="57" t="s">
        <v>70</v>
      </c>
      <c r="F12" s="57">
        <v>58</v>
      </c>
      <c r="G12" s="59" t="s">
        <v>145</v>
      </c>
      <c r="H12" s="61"/>
      <c r="I12" s="61"/>
      <c r="J12" s="60" t="s">
        <v>132</v>
      </c>
      <c r="K12" s="61"/>
      <c r="L12" s="61"/>
      <c r="M12" s="61"/>
      <c r="N12" s="60" t="s">
        <v>84</v>
      </c>
      <c r="O12" s="61"/>
      <c r="P12" s="61"/>
      <c r="Q12" s="61"/>
      <c r="R12" s="60" t="s">
        <v>139</v>
      </c>
      <c r="S12" s="61"/>
      <c r="T12" s="61"/>
      <c r="U12" s="61"/>
      <c r="V12" s="60" t="s">
        <v>72</v>
      </c>
      <c r="W12" s="61"/>
      <c r="X12" s="61"/>
      <c r="Y12" s="61"/>
      <c r="Z12" s="61"/>
      <c r="AA12" s="61"/>
      <c r="AB12" s="61"/>
      <c r="AC12" s="61"/>
      <c r="AD12" s="61"/>
      <c r="AE12" s="60"/>
      <c r="AF12" s="61"/>
      <c r="AG12" s="63"/>
      <c r="AH12" s="63"/>
      <c r="AI12" s="63"/>
      <c r="AJ12" s="63"/>
      <c r="AK12" s="63"/>
      <c r="AL12" s="62"/>
      <c r="AM12" s="62"/>
      <c r="AN12" s="62"/>
      <c r="AO12" s="63"/>
      <c r="AP12" s="63"/>
      <c r="AQ12" s="63"/>
      <c r="AR12" s="63"/>
      <c r="AS12" s="62"/>
      <c r="AT12" s="63"/>
      <c r="AU12" s="63"/>
      <c r="AV12" s="63"/>
      <c r="AW12" s="63"/>
      <c r="AX12" s="63"/>
      <c r="AY12" s="63"/>
      <c r="AZ12" s="63"/>
      <c r="BC12" s="65" t="s">
        <v>88</v>
      </c>
      <c r="BD12" s="66"/>
      <c r="BE12" s="67"/>
      <c r="BF12" s="67"/>
      <c r="BG12" s="68"/>
      <c r="BI12" s="40">
        <f ca="1" t="shared" si="1"/>
        <v>4</v>
      </c>
      <c r="BJ12" s="69" t="str">
        <f t="shared" si="2"/>
        <v>LAUNAY Fabien</v>
      </c>
      <c r="BK12" s="69" t="str">
        <f t="shared" si="3"/>
        <v>M</v>
      </c>
      <c r="BL12" s="69">
        <f t="shared" si="4"/>
        <v>58</v>
      </c>
      <c r="BM12" s="69" t="str">
        <f t="shared" si="5"/>
        <v>JUDO CLUB DE METTRAY</v>
      </c>
      <c r="BN12" s="61"/>
      <c r="BO12" s="61"/>
      <c r="BP12" s="60"/>
      <c r="BQ12" s="61"/>
      <c r="BR12" s="61"/>
      <c r="BS12" s="61"/>
      <c r="BT12" s="60"/>
      <c r="BU12" s="61"/>
      <c r="BV12" s="61"/>
      <c r="BW12" s="61"/>
      <c r="BX12" s="60"/>
      <c r="BY12" s="61"/>
      <c r="BZ12" s="61"/>
      <c r="CA12" s="61"/>
      <c r="CB12" s="60"/>
      <c r="CC12" s="61"/>
      <c r="CD12" s="61"/>
      <c r="CE12" s="61"/>
      <c r="CF12" s="61"/>
      <c r="CG12" s="61"/>
      <c r="CH12" s="61"/>
      <c r="CI12" s="61"/>
      <c r="CJ12" s="61"/>
      <c r="CK12" s="60"/>
      <c r="CL12" s="61"/>
      <c r="CN12" s="65"/>
      <c r="CO12" s="66"/>
      <c r="CP12" s="67"/>
      <c r="CQ12" s="68"/>
    </row>
    <row r="13" spans="1:95" s="48" customFormat="1" ht="21" customHeight="1">
      <c r="A13" s="57" t="s">
        <v>68</v>
      </c>
      <c r="B13" s="57">
        <v>72</v>
      </c>
      <c r="C13" s="52">
        <f ca="1" t="shared" si="0"/>
        <v>5</v>
      </c>
      <c r="D13" s="58" t="s">
        <v>146</v>
      </c>
      <c r="E13" s="57" t="s">
        <v>70</v>
      </c>
      <c r="F13" s="57">
        <v>60</v>
      </c>
      <c r="G13" s="59" t="s">
        <v>71</v>
      </c>
      <c r="H13" s="61"/>
      <c r="I13" s="61"/>
      <c r="J13" s="61"/>
      <c r="K13" s="60" t="s">
        <v>72</v>
      </c>
      <c r="L13" s="61"/>
      <c r="M13" s="61"/>
      <c r="N13" s="61"/>
      <c r="O13" s="61"/>
      <c r="P13" s="60" t="s">
        <v>72</v>
      </c>
      <c r="Q13" s="61"/>
      <c r="R13" s="61"/>
      <c r="S13" s="61"/>
      <c r="T13" s="61"/>
      <c r="U13" s="61"/>
      <c r="V13" s="61"/>
      <c r="W13" s="60" t="s">
        <v>72</v>
      </c>
      <c r="X13" s="61"/>
      <c r="Y13" s="61"/>
      <c r="Z13" s="61"/>
      <c r="AA13" s="61"/>
      <c r="AB13" s="60" t="s">
        <v>72</v>
      </c>
      <c r="AC13" s="61"/>
      <c r="AD13" s="61"/>
      <c r="AE13" s="61"/>
      <c r="AF13" s="60" t="s">
        <v>72</v>
      </c>
      <c r="AG13" s="63"/>
      <c r="AH13" s="63"/>
      <c r="AI13" s="63"/>
      <c r="AJ13" s="63"/>
      <c r="AK13" s="63"/>
      <c r="AL13" s="62"/>
      <c r="AM13" s="63"/>
      <c r="AN13" s="63"/>
      <c r="AO13" s="62"/>
      <c r="AP13" s="62"/>
      <c r="AQ13" s="63"/>
      <c r="AR13" s="63"/>
      <c r="AS13" s="63"/>
      <c r="AT13" s="63"/>
      <c r="AU13" s="63"/>
      <c r="AV13" s="62"/>
      <c r="AW13" s="63"/>
      <c r="AX13" s="63"/>
      <c r="AY13" s="63"/>
      <c r="AZ13" s="63"/>
      <c r="BC13" s="65"/>
      <c r="BD13" s="67"/>
      <c r="BE13" s="67"/>
      <c r="BF13" s="67"/>
      <c r="BG13" s="68"/>
      <c r="BI13" s="40">
        <f ca="1" t="shared" si="1"/>
        <v>5</v>
      </c>
      <c r="BJ13" s="69" t="str">
        <f t="shared" si="2"/>
        <v>DE Luca Ugo</v>
      </c>
      <c r="BK13" s="69" t="str">
        <f t="shared" si="3"/>
        <v>M</v>
      </c>
      <c r="BL13" s="69">
        <f t="shared" si="4"/>
        <v>60</v>
      </c>
      <c r="BM13" s="69" t="str">
        <f t="shared" si="5"/>
        <v>SPORTS LOISIRS SECTION JUDO</v>
      </c>
      <c r="BN13" s="61"/>
      <c r="BO13" s="61"/>
      <c r="BP13" s="61"/>
      <c r="BQ13" s="60"/>
      <c r="BR13" s="61"/>
      <c r="BS13" s="61"/>
      <c r="BT13" s="61"/>
      <c r="BU13" s="61"/>
      <c r="BV13" s="60"/>
      <c r="BW13" s="61"/>
      <c r="BX13" s="61"/>
      <c r="BY13" s="61"/>
      <c r="BZ13" s="61"/>
      <c r="CA13" s="61"/>
      <c r="CB13" s="61"/>
      <c r="CC13" s="60"/>
      <c r="CD13" s="61"/>
      <c r="CE13" s="61"/>
      <c r="CF13" s="61"/>
      <c r="CG13" s="61"/>
      <c r="CH13" s="60"/>
      <c r="CI13" s="61"/>
      <c r="CJ13" s="61"/>
      <c r="CK13" s="61"/>
      <c r="CL13" s="60"/>
      <c r="CN13" s="65"/>
      <c r="CO13" s="67"/>
      <c r="CP13" s="67"/>
      <c r="CQ13" s="68"/>
    </row>
    <row r="14" spans="1:95" s="48" customFormat="1" ht="21" customHeight="1">
      <c r="A14" s="57" t="s">
        <v>85</v>
      </c>
      <c r="B14" s="57">
        <v>35</v>
      </c>
      <c r="C14" s="52">
        <f ca="1" t="shared" si="0"/>
        <v>6</v>
      </c>
      <c r="D14" s="58" t="s">
        <v>147</v>
      </c>
      <c r="E14" s="57" t="s">
        <v>70</v>
      </c>
      <c r="F14" s="57">
        <v>60</v>
      </c>
      <c r="G14" s="59" t="s">
        <v>148</v>
      </c>
      <c r="H14" s="61"/>
      <c r="I14" s="61"/>
      <c r="J14" s="61"/>
      <c r="K14" s="61"/>
      <c r="L14" s="61"/>
      <c r="M14" s="60" t="s">
        <v>72</v>
      </c>
      <c r="N14" s="61"/>
      <c r="O14" s="61"/>
      <c r="P14" s="61"/>
      <c r="Q14" s="60" t="s">
        <v>72</v>
      </c>
      <c r="R14" s="61"/>
      <c r="S14" s="60" t="s">
        <v>72</v>
      </c>
      <c r="T14" s="61"/>
      <c r="U14" s="61"/>
      <c r="V14" s="61"/>
      <c r="W14" s="61"/>
      <c r="X14" s="61"/>
      <c r="Y14" s="61"/>
      <c r="Z14" s="60" t="s">
        <v>72</v>
      </c>
      <c r="AA14" s="61"/>
      <c r="AB14" s="61"/>
      <c r="AC14" s="60" t="s">
        <v>74</v>
      </c>
      <c r="AD14" s="61"/>
      <c r="AE14" s="61"/>
      <c r="AF14" s="61"/>
      <c r="AG14" s="63"/>
      <c r="AH14" s="63"/>
      <c r="AI14" s="63"/>
      <c r="AJ14" s="63"/>
      <c r="AK14" s="63"/>
      <c r="AL14" s="63"/>
      <c r="AM14" s="62"/>
      <c r="AN14" s="63"/>
      <c r="AO14" s="62"/>
      <c r="AP14" s="63"/>
      <c r="AQ14" s="63"/>
      <c r="AR14" s="63"/>
      <c r="AS14" s="63"/>
      <c r="AT14" s="63"/>
      <c r="AU14" s="63"/>
      <c r="AV14" s="63"/>
      <c r="AW14" s="62"/>
      <c r="AX14" s="62"/>
      <c r="AY14" s="63"/>
      <c r="AZ14" s="63"/>
      <c r="BC14" s="65"/>
      <c r="BD14" s="67"/>
      <c r="BE14" s="67"/>
      <c r="BF14" s="67"/>
      <c r="BG14" s="68"/>
      <c r="BI14" s="40">
        <f ca="1" t="shared" si="1"/>
        <v>6</v>
      </c>
      <c r="BJ14" s="69" t="str">
        <f t="shared" si="2"/>
        <v>LIGOT Remi</v>
      </c>
      <c r="BK14" s="69" t="str">
        <f t="shared" si="3"/>
        <v>M</v>
      </c>
      <c r="BL14" s="69">
        <f t="shared" si="4"/>
        <v>60</v>
      </c>
      <c r="BM14" s="69" t="str">
        <f t="shared" si="5"/>
        <v>CLUB JUDO RETIERS</v>
      </c>
      <c r="BN14" s="61"/>
      <c r="BO14" s="61"/>
      <c r="BP14" s="61"/>
      <c r="BQ14" s="61"/>
      <c r="BR14" s="61"/>
      <c r="BS14" s="60"/>
      <c r="BT14" s="61"/>
      <c r="BU14" s="61"/>
      <c r="BV14" s="61"/>
      <c r="BW14" s="60"/>
      <c r="BX14" s="61"/>
      <c r="BY14" s="60"/>
      <c r="BZ14" s="61"/>
      <c r="CA14" s="61"/>
      <c r="CB14" s="61"/>
      <c r="CC14" s="61"/>
      <c r="CD14" s="61"/>
      <c r="CE14" s="61"/>
      <c r="CF14" s="60"/>
      <c r="CG14" s="61"/>
      <c r="CH14" s="61"/>
      <c r="CI14" s="60"/>
      <c r="CJ14" s="61"/>
      <c r="CK14" s="61"/>
      <c r="CL14" s="61"/>
      <c r="CN14" s="65"/>
      <c r="CO14" s="67"/>
      <c r="CP14" s="67"/>
      <c r="CQ14" s="68"/>
    </row>
    <row r="15" spans="1:95" s="48" customFormat="1" ht="21" customHeight="1">
      <c r="A15" s="57" t="s">
        <v>68</v>
      </c>
      <c r="B15" s="57">
        <v>49</v>
      </c>
      <c r="C15" s="52">
        <f ca="1" t="shared" si="0"/>
        <v>7</v>
      </c>
      <c r="D15" s="58" t="s">
        <v>149</v>
      </c>
      <c r="E15" s="57" t="s">
        <v>70</v>
      </c>
      <c r="F15" s="57">
        <v>60</v>
      </c>
      <c r="G15" s="59" t="s">
        <v>102</v>
      </c>
      <c r="H15" s="61"/>
      <c r="I15" s="61"/>
      <c r="J15" s="61"/>
      <c r="K15" s="61"/>
      <c r="L15" s="60" t="s">
        <v>84</v>
      </c>
      <c r="M15" s="61"/>
      <c r="N15" s="61"/>
      <c r="O15" s="60" t="s">
        <v>72</v>
      </c>
      <c r="P15" s="61"/>
      <c r="Q15" s="61"/>
      <c r="R15" s="61"/>
      <c r="S15" s="61"/>
      <c r="T15" s="61"/>
      <c r="U15" s="60" t="s">
        <v>72</v>
      </c>
      <c r="V15" s="61"/>
      <c r="W15" s="61"/>
      <c r="X15" s="60" t="s">
        <v>74</v>
      </c>
      <c r="Y15" s="61"/>
      <c r="Z15" s="61"/>
      <c r="AA15" s="60" t="s">
        <v>150</v>
      </c>
      <c r="AB15" s="61"/>
      <c r="AC15" s="61"/>
      <c r="AD15" s="61"/>
      <c r="AE15" s="61"/>
      <c r="AF15" s="61"/>
      <c r="AG15" s="63"/>
      <c r="AH15" s="63"/>
      <c r="AI15" s="63"/>
      <c r="AJ15" s="63"/>
      <c r="AK15" s="63"/>
      <c r="AL15" s="63"/>
      <c r="AM15" s="63"/>
      <c r="AN15" s="62"/>
      <c r="AO15" s="63"/>
      <c r="AP15" s="62"/>
      <c r="AQ15" s="63"/>
      <c r="AR15" s="63"/>
      <c r="AS15" s="63"/>
      <c r="AT15" s="63"/>
      <c r="AU15" s="63"/>
      <c r="AV15" s="63"/>
      <c r="AW15" s="62"/>
      <c r="AX15" s="63"/>
      <c r="AY15" s="62"/>
      <c r="AZ15" s="63"/>
      <c r="BC15" s="65"/>
      <c r="BD15" s="67"/>
      <c r="BE15" s="67"/>
      <c r="BF15" s="67"/>
      <c r="BG15" s="68"/>
      <c r="BI15" s="40">
        <f ca="1" t="shared" si="1"/>
        <v>7</v>
      </c>
      <c r="BJ15" s="69" t="str">
        <f t="shared" si="2"/>
        <v>MEIGNANT Julien</v>
      </c>
      <c r="BK15" s="69" t="str">
        <f t="shared" si="3"/>
        <v>M</v>
      </c>
      <c r="BL15" s="69">
        <f t="shared" si="4"/>
        <v>60</v>
      </c>
      <c r="BM15" s="69" t="str">
        <f t="shared" si="5"/>
        <v>JUDO CLUB LES ROSIERS/LOIRE</v>
      </c>
      <c r="BN15" s="61"/>
      <c r="BO15" s="61"/>
      <c r="BP15" s="61"/>
      <c r="BQ15" s="61"/>
      <c r="BR15" s="60"/>
      <c r="BS15" s="61"/>
      <c r="BT15" s="61"/>
      <c r="BU15" s="60"/>
      <c r="BV15" s="61"/>
      <c r="BW15" s="61"/>
      <c r="BX15" s="61"/>
      <c r="BY15" s="61"/>
      <c r="BZ15" s="61"/>
      <c r="CA15" s="60"/>
      <c r="CB15" s="61"/>
      <c r="CC15" s="61"/>
      <c r="CD15" s="60"/>
      <c r="CE15" s="61"/>
      <c r="CF15" s="61"/>
      <c r="CG15" s="60"/>
      <c r="CH15" s="61"/>
      <c r="CI15" s="61"/>
      <c r="CJ15" s="61"/>
      <c r="CK15" s="61"/>
      <c r="CL15" s="61"/>
      <c r="CN15" s="65"/>
      <c r="CO15" s="67"/>
      <c r="CP15" s="67"/>
      <c r="CQ15" s="68"/>
    </row>
    <row r="16" spans="1:95" s="48" customFormat="1" ht="21" customHeight="1">
      <c r="A16" s="57" t="s">
        <v>68</v>
      </c>
      <c r="B16" s="57">
        <v>49</v>
      </c>
      <c r="C16" s="52">
        <f ca="1" t="shared" si="0"/>
        <v>8</v>
      </c>
      <c r="D16" s="58" t="s">
        <v>151</v>
      </c>
      <c r="E16" s="57" t="s">
        <v>70</v>
      </c>
      <c r="F16" s="57">
        <v>60</v>
      </c>
      <c r="G16" s="59" t="s">
        <v>99</v>
      </c>
      <c r="H16" s="61"/>
      <c r="I16" s="60" t="s">
        <v>88</v>
      </c>
      <c r="J16" s="61"/>
      <c r="K16" s="61"/>
      <c r="L16" s="61"/>
      <c r="M16" s="61"/>
      <c r="N16" s="60" t="s">
        <v>100</v>
      </c>
      <c r="O16" s="61"/>
      <c r="P16" s="61"/>
      <c r="Q16" s="61"/>
      <c r="R16" s="61"/>
      <c r="S16" s="61"/>
      <c r="T16" s="60" t="s">
        <v>72</v>
      </c>
      <c r="U16" s="61"/>
      <c r="V16" s="61"/>
      <c r="W16" s="61"/>
      <c r="X16" s="61"/>
      <c r="Y16" s="60" t="s">
        <v>88</v>
      </c>
      <c r="Z16" s="61"/>
      <c r="AA16" s="61"/>
      <c r="AB16" s="61"/>
      <c r="AC16" s="61"/>
      <c r="AD16" s="60"/>
      <c r="AE16" s="61"/>
      <c r="AF16" s="61"/>
      <c r="AG16" s="63"/>
      <c r="AH16" s="62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2"/>
      <c r="AW16" s="63"/>
      <c r="AX16" s="62"/>
      <c r="AY16" s="62"/>
      <c r="AZ16" s="63"/>
      <c r="BC16" s="65"/>
      <c r="BD16" s="67"/>
      <c r="BE16" s="67"/>
      <c r="BF16" s="67"/>
      <c r="BG16" s="68"/>
      <c r="BI16" s="40">
        <f ca="1" t="shared" si="1"/>
        <v>8</v>
      </c>
      <c r="BJ16" s="69" t="str">
        <f t="shared" si="2"/>
        <v>RINCK Luca</v>
      </c>
      <c r="BK16" s="69" t="str">
        <f t="shared" si="3"/>
        <v>M</v>
      </c>
      <c r="BL16" s="69">
        <f t="shared" si="4"/>
        <v>60</v>
      </c>
      <c r="BM16" s="69" t="str">
        <f t="shared" si="5"/>
        <v>KETSUGO ANGERS</v>
      </c>
      <c r="BN16" s="61"/>
      <c r="BO16" s="60"/>
      <c r="BP16" s="61"/>
      <c r="BQ16" s="61"/>
      <c r="BR16" s="61"/>
      <c r="BS16" s="61"/>
      <c r="BT16" s="60"/>
      <c r="BU16" s="61"/>
      <c r="BV16" s="61"/>
      <c r="BW16" s="61"/>
      <c r="BX16" s="61"/>
      <c r="BY16" s="61"/>
      <c r="BZ16" s="60"/>
      <c r="CA16" s="61"/>
      <c r="CB16" s="61"/>
      <c r="CC16" s="61"/>
      <c r="CD16" s="61"/>
      <c r="CE16" s="60"/>
      <c r="CF16" s="61"/>
      <c r="CG16" s="61"/>
      <c r="CH16" s="61"/>
      <c r="CI16" s="61"/>
      <c r="CJ16" s="60"/>
      <c r="CK16" s="61"/>
      <c r="CL16" s="61"/>
      <c r="CN16" s="65"/>
      <c r="CO16" s="67"/>
      <c r="CP16" s="67"/>
      <c r="CQ16" s="68"/>
    </row>
    <row r="17" spans="1:95" s="48" customFormat="1" ht="21" customHeight="1">
      <c r="A17" s="57" t="s">
        <v>68</v>
      </c>
      <c r="B17" s="57">
        <v>85</v>
      </c>
      <c r="C17" s="52">
        <f ca="1" t="shared" si="0"/>
        <v>9</v>
      </c>
      <c r="D17" s="58" t="s">
        <v>152</v>
      </c>
      <c r="E17" s="57" t="s">
        <v>70</v>
      </c>
      <c r="F17" s="57">
        <v>62</v>
      </c>
      <c r="G17" s="59" t="s">
        <v>153</v>
      </c>
      <c r="H17" s="61"/>
      <c r="I17" s="61"/>
      <c r="J17" s="61"/>
      <c r="K17" s="60" t="s">
        <v>154</v>
      </c>
      <c r="L17" s="61"/>
      <c r="M17" s="61"/>
      <c r="N17" s="61"/>
      <c r="O17" s="61"/>
      <c r="P17" s="61"/>
      <c r="Q17" s="60" t="s">
        <v>88</v>
      </c>
      <c r="R17" s="61"/>
      <c r="S17" s="61"/>
      <c r="T17" s="60" t="s">
        <v>74</v>
      </c>
      <c r="U17" s="61"/>
      <c r="V17" s="61"/>
      <c r="W17" s="61"/>
      <c r="X17" s="60" t="s">
        <v>155</v>
      </c>
      <c r="Y17" s="61"/>
      <c r="Z17" s="61"/>
      <c r="AA17" s="61"/>
      <c r="AB17" s="61"/>
      <c r="AC17" s="61"/>
      <c r="AD17" s="61"/>
      <c r="AE17" s="60"/>
      <c r="AF17" s="61"/>
      <c r="AG17" s="63"/>
      <c r="AH17" s="63"/>
      <c r="AI17" s="62"/>
      <c r="AJ17" s="63"/>
      <c r="AK17" s="63"/>
      <c r="AL17" s="63"/>
      <c r="AM17" s="63"/>
      <c r="AN17" s="63"/>
      <c r="AO17" s="63"/>
      <c r="AP17" s="63"/>
      <c r="AQ17" s="62"/>
      <c r="AR17" s="63"/>
      <c r="AS17" s="63"/>
      <c r="AT17" s="62"/>
      <c r="AU17" s="63"/>
      <c r="AV17" s="63"/>
      <c r="AW17" s="63"/>
      <c r="AX17" s="63"/>
      <c r="AY17" s="63"/>
      <c r="AZ17" s="62"/>
      <c r="BC17" s="65"/>
      <c r="BD17" s="67"/>
      <c r="BE17" s="67"/>
      <c r="BF17" s="67"/>
      <c r="BG17" s="68"/>
      <c r="BI17" s="40">
        <f ca="1" t="shared" si="1"/>
        <v>9</v>
      </c>
      <c r="BJ17" s="69" t="str">
        <f t="shared" si="2"/>
        <v>DUCAS Guillaume</v>
      </c>
      <c r="BK17" s="69" t="str">
        <f t="shared" si="3"/>
        <v>M</v>
      </c>
      <c r="BL17" s="69">
        <f t="shared" si="4"/>
        <v>62</v>
      </c>
      <c r="BM17" s="69" t="str">
        <f t="shared" si="5"/>
        <v>JUDO CLUB CHALLANDAIS</v>
      </c>
      <c r="BN17" s="61"/>
      <c r="BO17" s="61"/>
      <c r="BP17" s="61"/>
      <c r="BQ17" s="60"/>
      <c r="BR17" s="61"/>
      <c r="BS17" s="61"/>
      <c r="BT17" s="61"/>
      <c r="BU17" s="61"/>
      <c r="BV17" s="61"/>
      <c r="BW17" s="60"/>
      <c r="BX17" s="61"/>
      <c r="BY17" s="61"/>
      <c r="BZ17" s="60"/>
      <c r="CA17" s="61"/>
      <c r="CB17" s="61"/>
      <c r="CC17" s="61"/>
      <c r="CD17" s="60"/>
      <c r="CE17" s="61"/>
      <c r="CF17" s="61"/>
      <c r="CG17" s="61"/>
      <c r="CH17" s="61"/>
      <c r="CI17" s="61"/>
      <c r="CJ17" s="61"/>
      <c r="CK17" s="60"/>
      <c r="CL17" s="61"/>
      <c r="CN17" s="65"/>
      <c r="CO17" s="67"/>
      <c r="CP17" s="67"/>
      <c r="CQ17" s="68"/>
    </row>
    <row r="18" spans="1:95" s="48" customFormat="1" ht="21" customHeight="1" thickBot="1">
      <c r="A18" s="57" t="s">
        <v>68</v>
      </c>
      <c r="B18" s="57">
        <v>85</v>
      </c>
      <c r="C18" s="52">
        <f ca="1" t="shared" si="0"/>
        <v>10</v>
      </c>
      <c r="D18" s="58" t="s">
        <v>156</v>
      </c>
      <c r="E18" s="57" t="s">
        <v>70</v>
      </c>
      <c r="F18" s="57">
        <v>64</v>
      </c>
      <c r="G18" s="59" t="s">
        <v>157</v>
      </c>
      <c r="H18" s="61"/>
      <c r="I18" s="60" t="s">
        <v>72</v>
      </c>
      <c r="J18" s="61"/>
      <c r="K18" s="61"/>
      <c r="L18" s="60" t="s">
        <v>72</v>
      </c>
      <c r="M18" s="61"/>
      <c r="N18" s="61"/>
      <c r="O18" s="61"/>
      <c r="P18" s="61"/>
      <c r="Q18" s="61"/>
      <c r="R18" s="61"/>
      <c r="S18" s="61"/>
      <c r="T18" s="61"/>
      <c r="U18" s="61"/>
      <c r="V18" s="60" t="s">
        <v>88</v>
      </c>
      <c r="W18" s="61"/>
      <c r="X18" s="61"/>
      <c r="Y18" s="61"/>
      <c r="Z18" s="61"/>
      <c r="AA18" s="61"/>
      <c r="AB18" s="61"/>
      <c r="AC18" s="60" t="s">
        <v>88</v>
      </c>
      <c r="AD18" s="61"/>
      <c r="AE18" s="61"/>
      <c r="AF18" s="60" t="s">
        <v>88</v>
      </c>
      <c r="AG18" s="63"/>
      <c r="AH18" s="63"/>
      <c r="AI18" s="63"/>
      <c r="AJ18" s="62"/>
      <c r="AK18" s="63"/>
      <c r="AL18" s="63"/>
      <c r="AM18" s="63"/>
      <c r="AN18" s="63"/>
      <c r="AO18" s="63"/>
      <c r="AP18" s="63"/>
      <c r="AQ18" s="63"/>
      <c r="AR18" s="62"/>
      <c r="AS18" s="63"/>
      <c r="AT18" s="63"/>
      <c r="AU18" s="62"/>
      <c r="AV18" s="63"/>
      <c r="AW18" s="63"/>
      <c r="AX18" s="63"/>
      <c r="AY18" s="63"/>
      <c r="AZ18" s="62"/>
      <c r="BC18" s="70"/>
      <c r="BD18" s="71"/>
      <c r="BE18" s="71"/>
      <c r="BF18" s="71"/>
      <c r="BG18" s="72"/>
      <c r="BI18" s="40">
        <f ca="1" t="shared" si="1"/>
        <v>10</v>
      </c>
      <c r="BJ18" s="69" t="str">
        <f t="shared" si="2"/>
        <v>ABDOULAIEV Abdourakhman</v>
      </c>
      <c r="BK18" s="69" t="str">
        <f t="shared" si="3"/>
        <v>M</v>
      </c>
      <c r="BL18" s="69">
        <f t="shared" si="4"/>
        <v>64</v>
      </c>
      <c r="BM18" s="69" t="str">
        <f t="shared" si="5"/>
        <v>JUDO CLUB LES HERBIERS</v>
      </c>
      <c r="BN18" s="61"/>
      <c r="BO18" s="60"/>
      <c r="BP18" s="61"/>
      <c r="BQ18" s="61"/>
      <c r="BR18" s="60"/>
      <c r="BS18" s="61"/>
      <c r="BT18" s="61"/>
      <c r="BU18" s="61"/>
      <c r="BV18" s="61"/>
      <c r="BW18" s="61"/>
      <c r="BX18" s="61"/>
      <c r="BY18" s="61"/>
      <c r="BZ18" s="61"/>
      <c r="CA18" s="61"/>
      <c r="CB18" s="60"/>
      <c r="CC18" s="61"/>
      <c r="CD18" s="61"/>
      <c r="CE18" s="61"/>
      <c r="CF18" s="61"/>
      <c r="CG18" s="61"/>
      <c r="CH18" s="61"/>
      <c r="CI18" s="60"/>
      <c r="CJ18" s="61"/>
      <c r="CK18" s="61"/>
      <c r="CL18" s="60"/>
      <c r="CN18" s="70"/>
      <c r="CO18" s="71"/>
      <c r="CP18" s="71"/>
      <c r="CQ18" s="72"/>
    </row>
    <row r="19" spans="1:90" s="48" customFormat="1" ht="24.75" customHeight="1" thickBot="1">
      <c r="A19" s="64"/>
      <c r="B19" s="64"/>
      <c r="C19" s="73"/>
      <c r="D19" s="74"/>
      <c r="E19" s="74"/>
      <c r="F19" s="74"/>
      <c r="G19" s="74"/>
      <c r="H19" s="64"/>
      <c r="I19" s="64"/>
      <c r="J19" s="64"/>
      <c r="K19" s="64"/>
      <c r="L19" s="64"/>
      <c r="M19" s="75" t="s">
        <v>103</v>
      </c>
      <c r="N19" s="75"/>
      <c r="O19" s="75"/>
      <c r="P19" s="75"/>
      <c r="Q19" s="76"/>
      <c r="R19" s="64"/>
      <c r="S19" s="64"/>
      <c r="T19" s="64"/>
      <c r="U19" s="64"/>
      <c r="V19" s="64"/>
      <c r="Y19" s="77"/>
      <c r="Z19" s="77"/>
      <c r="AA19" s="77"/>
      <c r="AB19" s="77"/>
      <c r="AC19" s="77"/>
      <c r="AD19" s="77"/>
      <c r="AE19" s="77"/>
      <c r="AF19" s="77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I19" s="73"/>
      <c r="BJ19" s="74"/>
      <c r="BK19" s="74"/>
      <c r="BL19" s="74"/>
      <c r="BM19" s="74"/>
      <c r="BN19" s="64"/>
      <c r="BO19" s="64"/>
      <c r="BP19" s="64"/>
      <c r="BQ19" s="64"/>
      <c r="BR19" s="64"/>
      <c r="BS19" s="78" t="s">
        <v>103</v>
      </c>
      <c r="BT19" s="78"/>
      <c r="BU19" s="78"/>
      <c r="BV19" s="78"/>
      <c r="BW19" s="78" t="s">
        <v>104</v>
      </c>
      <c r="BX19" s="78"/>
      <c r="BY19" s="78"/>
      <c r="BZ19" s="78"/>
      <c r="CA19" s="64"/>
      <c r="CB19" s="64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1:95" s="48" customFormat="1" ht="24" customHeight="1" thickBot="1">
      <c r="A20" s="40" t="s">
        <v>14</v>
      </c>
      <c r="B20" s="40" t="s">
        <v>15</v>
      </c>
      <c r="C20" s="41" t="s">
        <v>16</v>
      </c>
      <c r="D20" s="79" t="s">
        <v>17</v>
      </c>
      <c r="E20" s="79" t="s">
        <v>18</v>
      </c>
      <c r="F20" s="50" t="s">
        <v>105</v>
      </c>
      <c r="G20" s="80" t="s">
        <v>20</v>
      </c>
      <c r="H20" s="81" t="s">
        <v>106</v>
      </c>
      <c r="I20" s="82" t="s">
        <v>107</v>
      </c>
      <c r="J20" s="82" t="s">
        <v>108</v>
      </c>
      <c r="K20" s="82" t="s">
        <v>109</v>
      </c>
      <c r="L20" s="83" t="s">
        <v>110</v>
      </c>
      <c r="M20" s="84" t="s">
        <v>111</v>
      </c>
      <c r="N20" s="85" t="s">
        <v>112</v>
      </c>
      <c r="O20" s="85" t="s">
        <v>113</v>
      </c>
      <c r="P20" s="86" t="s">
        <v>114</v>
      </c>
      <c r="Q20" s="87" t="s">
        <v>115</v>
      </c>
      <c r="R20" s="88"/>
      <c r="S20" s="89" t="s">
        <v>116</v>
      </c>
      <c r="T20" s="90" t="s">
        <v>117</v>
      </c>
      <c r="U20" s="91"/>
      <c r="V20" s="3"/>
      <c r="W20" s="92" t="s">
        <v>118</v>
      </c>
      <c r="X20" s="93"/>
      <c r="Y20" s="93"/>
      <c r="Z20" s="93"/>
      <c r="AA20" s="94"/>
      <c r="AB20" s="95"/>
      <c r="AC20" s="95"/>
      <c r="AD20" s="95"/>
      <c r="AE20" s="95"/>
      <c r="AF20" s="95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BC20" s="32" t="s">
        <v>119</v>
      </c>
      <c r="BD20" s="33" t="s">
        <v>120</v>
      </c>
      <c r="BE20" s="33" t="s">
        <v>121</v>
      </c>
      <c r="BF20" s="33" t="s">
        <v>122</v>
      </c>
      <c r="BG20" s="34" t="s">
        <v>123</v>
      </c>
      <c r="BI20" s="41" t="s">
        <v>16</v>
      </c>
      <c r="BJ20" s="79" t="s">
        <v>17</v>
      </c>
      <c r="BK20" s="79" t="s">
        <v>18</v>
      </c>
      <c r="BL20" s="50" t="s">
        <v>105</v>
      </c>
      <c r="BM20" s="80" t="s">
        <v>20</v>
      </c>
      <c r="BN20" s="81" t="s">
        <v>106</v>
      </c>
      <c r="BO20" s="82" t="s">
        <v>107</v>
      </c>
      <c r="BP20" s="82" t="s">
        <v>108</v>
      </c>
      <c r="BQ20" s="82" t="s">
        <v>109</v>
      </c>
      <c r="BR20" s="83" t="s">
        <v>110</v>
      </c>
      <c r="BS20" s="84" t="s">
        <v>111</v>
      </c>
      <c r="BT20" s="85" t="s">
        <v>112</v>
      </c>
      <c r="BU20" s="85" t="s">
        <v>113</v>
      </c>
      <c r="BV20" s="86" t="s">
        <v>114</v>
      </c>
      <c r="BW20" s="81" t="s">
        <v>119</v>
      </c>
      <c r="BX20" s="82" t="s">
        <v>120</v>
      </c>
      <c r="BY20" s="82" t="s">
        <v>121</v>
      </c>
      <c r="BZ20" s="83" t="s">
        <v>122</v>
      </c>
      <c r="CA20" s="87" t="s">
        <v>115</v>
      </c>
      <c r="CB20" s="88"/>
      <c r="CC20" s="89" t="s">
        <v>116</v>
      </c>
      <c r="CD20" s="90" t="s">
        <v>117</v>
      </c>
      <c r="CE20" s="91"/>
      <c r="CF20" s="3"/>
      <c r="CG20" s="92" t="s">
        <v>118</v>
      </c>
      <c r="CH20" s="93"/>
      <c r="CI20" s="93"/>
      <c r="CJ20" s="93"/>
      <c r="CK20" s="94"/>
      <c r="CL20" s="97"/>
      <c r="CM20" s="98"/>
      <c r="CN20" s="99"/>
      <c r="CO20" s="33"/>
      <c r="CP20" s="33"/>
      <c r="CQ20" s="34"/>
    </row>
    <row r="21" spans="1:95" s="48" customFormat="1" ht="21" customHeight="1">
      <c r="A21" s="57" t="str">
        <f aca="true" ca="1" t="shared" si="6" ref="A21:B30">OFFSET(A21,-12,0)</f>
        <v>BRE</v>
      </c>
      <c r="B21" s="57">
        <f ca="1" t="shared" si="6"/>
        <v>35</v>
      </c>
      <c r="C21" s="40">
        <v>1</v>
      </c>
      <c r="D21" s="100" t="str">
        <f aca="true" ca="1" t="shared" si="7" ref="D21:E30">OFFSET(D21,-12,0)</f>
        <v>POAS Arthur</v>
      </c>
      <c r="E21" s="57" t="str">
        <f ca="1" t="shared" si="7"/>
        <v>M</v>
      </c>
      <c r="F21" s="57">
        <v>40</v>
      </c>
      <c r="G21" s="101" t="str">
        <f aca="true" ca="1" t="shared" si="8" ref="G21:G30">OFFSET(G21,-12,0)</f>
        <v>JUDO CLUB PAYS DE VITRE</v>
      </c>
      <c r="H21" s="102">
        <v>10</v>
      </c>
      <c r="I21" s="103">
        <v>7</v>
      </c>
      <c r="J21" s="103">
        <v>0</v>
      </c>
      <c r="K21" s="103">
        <v>10</v>
      </c>
      <c r="L21" s="104">
        <v>0</v>
      </c>
      <c r="M21" s="105"/>
      <c r="N21" s="106"/>
      <c r="O21" s="106"/>
      <c r="P21" s="107"/>
      <c r="Q21" s="108">
        <f aca="true" t="shared" si="9" ref="Q21:Q30">SUM(H21:P21,BC21:BG21)</f>
        <v>27</v>
      </c>
      <c r="R21" s="109"/>
      <c r="S21" s="110"/>
      <c r="T21" s="90">
        <f aca="true" ca="1" t="shared" si="10" ref="T21:T30">SUM(OFFSET(T21,0,-14),OFFSET(T21,0,-3))</f>
        <v>67</v>
      </c>
      <c r="U21" s="91"/>
      <c r="V21" s="3"/>
      <c r="W21" s="111" t="s">
        <v>46</v>
      </c>
      <c r="X21" s="112" t="s">
        <v>47</v>
      </c>
      <c r="Y21" s="112" t="s">
        <v>48</v>
      </c>
      <c r="Z21" s="112" t="s">
        <v>49</v>
      </c>
      <c r="AA21" s="166" t="s">
        <v>50</v>
      </c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BC21" s="65"/>
      <c r="BD21" s="66"/>
      <c r="BE21" s="67"/>
      <c r="BF21" s="67"/>
      <c r="BG21" s="68"/>
      <c r="BI21" s="40">
        <v>1</v>
      </c>
      <c r="BJ21" s="57" t="str">
        <f aca="true" t="shared" si="11" ref="BJ21:BJ30">D21</f>
        <v>POAS Arthur</v>
      </c>
      <c r="BK21" s="57" t="str">
        <f aca="true" t="shared" si="12" ref="BK21:BK30">E21</f>
        <v>M</v>
      </c>
      <c r="BL21" s="57">
        <f aca="true" t="shared" si="13" ref="BL21:BL30">F21</f>
        <v>40</v>
      </c>
      <c r="BM21" s="57" t="str">
        <f aca="true" t="shared" si="14" ref="BM21:BM30">G21</f>
        <v>JUDO CLUB PAYS DE VITRE</v>
      </c>
      <c r="BN21" s="102"/>
      <c r="BO21" s="103"/>
      <c r="BP21" s="103"/>
      <c r="BQ21" s="103"/>
      <c r="BR21" s="104"/>
      <c r="BS21" s="105"/>
      <c r="BT21" s="106"/>
      <c r="BU21" s="106"/>
      <c r="BV21" s="107"/>
      <c r="BW21" s="102"/>
      <c r="BX21" s="103"/>
      <c r="BY21" s="103"/>
      <c r="BZ21" s="104"/>
      <c r="CA21" s="114"/>
      <c r="CB21" s="115"/>
      <c r="CC21" s="110"/>
      <c r="CD21" s="90"/>
      <c r="CE21" s="91"/>
      <c r="CF21" s="3"/>
      <c r="CG21" s="37" t="s">
        <v>46</v>
      </c>
      <c r="CH21" s="38" t="s">
        <v>47</v>
      </c>
      <c r="CI21" s="38" t="s">
        <v>48</v>
      </c>
      <c r="CJ21" s="38" t="s">
        <v>49</v>
      </c>
      <c r="CK21" s="39" t="s">
        <v>50</v>
      </c>
      <c r="CL21" s="96"/>
      <c r="CM21" s="116"/>
      <c r="CN21" s="117"/>
      <c r="CO21" s="118"/>
      <c r="CP21" s="118"/>
      <c r="CQ21" s="119"/>
    </row>
    <row r="22" spans="1:95" s="48" customFormat="1" ht="21" customHeight="1">
      <c r="A22" s="57" t="str">
        <f ca="1" t="shared" si="6"/>
        <v>PDL</v>
      </c>
      <c r="B22" s="57">
        <f ca="1" t="shared" si="6"/>
        <v>53</v>
      </c>
      <c r="C22" s="40">
        <v>2</v>
      </c>
      <c r="D22" s="100" t="str">
        <f ca="1" t="shared" si="7"/>
        <v>SEBY Titouan</v>
      </c>
      <c r="E22" s="57" t="str">
        <f ca="1" t="shared" si="7"/>
        <v>M</v>
      </c>
      <c r="F22" s="57">
        <v>97</v>
      </c>
      <c r="G22" s="101" t="str">
        <f ca="1" t="shared" si="8"/>
        <v>DOJO CASTROGONTERIEN</v>
      </c>
      <c r="H22" s="120">
        <v>0</v>
      </c>
      <c r="I22" s="121">
        <v>0</v>
      </c>
      <c r="J22" s="121">
        <v>0</v>
      </c>
      <c r="K22" s="121">
        <v>0</v>
      </c>
      <c r="L22" s="122">
        <v>10</v>
      </c>
      <c r="M22" s="123" t="s">
        <v>124</v>
      </c>
      <c r="N22" s="124"/>
      <c r="O22" s="124"/>
      <c r="P22" s="125"/>
      <c r="Q22" s="126">
        <f t="shared" si="9"/>
        <v>10</v>
      </c>
      <c r="R22" s="127"/>
      <c r="S22" s="110"/>
      <c r="T22" s="142">
        <f ca="1" t="shared" si="10"/>
        <v>107</v>
      </c>
      <c r="U22" s="91"/>
      <c r="V22" s="3"/>
      <c r="W22" s="167" t="s">
        <v>51</v>
      </c>
      <c r="X22" s="44" t="s">
        <v>52</v>
      </c>
      <c r="Y22" s="44" t="s">
        <v>53</v>
      </c>
      <c r="Z22" s="43" t="s">
        <v>54</v>
      </c>
      <c r="AA22" s="129" t="s">
        <v>55</v>
      </c>
      <c r="AB22" s="96"/>
      <c r="AC22" s="96"/>
      <c r="AD22" s="96"/>
      <c r="AE22" s="96"/>
      <c r="AF22" s="96"/>
      <c r="AG22" s="96"/>
      <c r="AH22" s="96"/>
      <c r="AI22" s="96"/>
      <c r="AJ22" s="130"/>
      <c r="AK22" s="130"/>
      <c r="AL22" s="130"/>
      <c r="AM22" s="130"/>
      <c r="AN22" s="130"/>
      <c r="AO22" s="130"/>
      <c r="AP22" s="130"/>
      <c r="BC22" s="65"/>
      <c r="BD22" s="66"/>
      <c r="BE22" s="67"/>
      <c r="BF22" s="67"/>
      <c r="BG22" s="68"/>
      <c r="BI22" s="40">
        <v>2</v>
      </c>
      <c r="BJ22" s="57" t="str">
        <f t="shared" si="11"/>
        <v>SEBY Titouan</v>
      </c>
      <c r="BK22" s="57" t="str">
        <f t="shared" si="12"/>
        <v>M</v>
      </c>
      <c r="BL22" s="57">
        <f t="shared" si="13"/>
        <v>97</v>
      </c>
      <c r="BM22" s="57" t="str">
        <f t="shared" si="14"/>
        <v>DOJO CASTROGONTERIEN</v>
      </c>
      <c r="BN22" s="120"/>
      <c r="BO22" s="121"/>
      <c r="BP22" s="121"/>
      <c r="BQ22" s="121"/>
      <c r="BR22" s="122"/>
      <c r="BS22" s="123"/>
      <c r="BT22" s="124"/>
      <c r="BU22" s="124"/>
      <c r="BV22" s="125"/>
      <c r="BW22" s="120"/>
      <c r="BX22" s="121"/>
      <c r="BY22" s="121"/>
      <c r="BZ22" s="122"/>
      <c r="CA22" s="131"/>
      <c r="CB22" s="132"/>
      <c r="CC22" s="110"/>
      <c r="CD22" s="90"/>
      <c r="CE22" s="91"/>
      <c r="CF22" s="3"/>
      <c r="CG22" s="53" t="s">
        <v>51</v>
      </c>
      <c r="CH22" s="52" t="s">
        <v>52</v>
      </c>
      <c r="CI22" s="52" t="s">
        <v>53</v>
      </c>
      <c r="CJ22" s="52" t="s">
        <v>54</v>
      </c>
      <c r="CK22" s="54" t="s">
        <v>55</v>
      </c>
      <c r="CL22" s="96"/>
      <c r="CM22" s="116"/>
      <c r="CN22" s="117"/>
      <c r="CO22" s="118"/>
      <c r="CP22" s="118"/>
      <c r="CQ22" s="119"/>
    </row>
    <row r="23" spans="1:95" s="48" customFormat="1" ht="21" customHeight="1">
      <c r="A23" s="57" t="str">
        <f ca="1" t="shared" si="6"/>
        <v>PDL</v>
      </c>
      <c r="B23" s="57">
        <f ca="1" t="shared" si="6"/>
        <v>44</v>
      </c>
      <c r="C23" s="40">
        <v>3</v>
      </c>
      <c r="D23" s="100" t="str">
        <f ca="1" t="shared" si="7"/>
        <v>MORAND Benjamin</v>
      </c>
      <c r="E23" s="57" t="str">
        <f ca="1" t="shared" si="7"/>
        <v>M</v>
      </c>
      <c r="F23" s="57">
        <v>91</v>
      </c>
      <c r="G23" s="101" t="str">
        <f ca="1" t="shared" si="8"/>
        <v>JC CASTELBRIANTAIS</v>
      </c>
      <c r="H23" s="120">
        <v>0</v>
      </c>
      <c r="I23" s="121">
        <v>7</v>
      </c>
      <c r="J23" s="121">
        <v>0</v>
      </c>
      <c r="K23" s="121">
        <v>10</v>
      </c>
      <c r="L23" s="122" t="str">
        <f>IF(M23&lt;&gt;"","-","")</f>
        <v>-</v>
      </c>
      <c r="M23" s="123" t="s">
        <v>124</v>
      </c>
      <c r="N23" s="124"/>
      <c r="O23" s="124"/>
      <c r="P23" s="125"/>
      <c r="Q23" s="126">
        <f t="shared" si="9"/>
        <v>17</v>
      </c>
      <c r="R23" s="127"/>
      <c r="S23" s="110"/>
      <c r="T23" s="142">
        <f ca="1" t="shared" si="10"/>
        <v>108</v>
      </c>
      <c r="U23" s="91"/>
      <c r="V23" s="3"/>
      <c r="W23" s="128" t="s">
        <v>56</v>
      </c>
      <c r="X23" s="43" t="s">
        <v>57</v>
      </c>
      <c r="Y23" s="44" t="s">
        <v>58</v>
      </c>
      <c r="Z23" s="43" t="s">
        <v>59</v>
      </c>
      <c r="AA23" s="129" t="s">
        <v>60</v>
      </c>
      <c r="AG23" s="96"/>
      <c r="BC23" s="65"/>
      <c r="BD23" s="66"/>
      <c r="BE23" s="67"/>
      <c r="BF23" s="67"/>
      <c r="BG23" s="68"/>
      <c r="BI23" s="40">
        <v>3</v>
      </c>
      <c r="BJ23" s="57" t="str">
        <f t="shared" si="11"/>
        <v>MORAND Benjamin</v>
      </c>
      <c r="BK23" s="57" t="str">
        <f t="shared" si="12"/>
        <v>M</v>
      </c>
      <c r="BL23" s="57">
        <f t="shared" si="13"/>
        <v>91</v>
      </c>
      <c r="BM23" s="57" t="str">
        <f t="shared" si="14"/>
        <v>JC CASTELBRIANTAIS</v>
      </c>
      <c r="BN23" s="120"/>
      <c r="BO23" s="121"/>
      <c r="BP23" s="121"/>
      <c r="BQ23" s="121"/>
      <c r="BR23" s="122"/>
      <c r="BS23" s="123"/>
      <c r="BT23" s="124"/>
      <c r="BU23" s="124"/>
      <c r="BV23" s="125"/>
      <c r="BW23" s="120"/>
      <c r="BX23" s="121"/>
      <c r="BY23" s="121"/>
      <c r="BZ23" s="122"/>
      <c r="CA23" s="131"/>
      <c r="CB23" s="132"/>
      <c r="CC23" s="110"/>
      <c r="CD23" s="90"/>
      <c r="CE23" s="91"/>
      <c r="CF23" s="3"/>
      <c r="CG23" s="53" t="s">
        <v>56</v>
      </c>
      <c r="CH23" s="52" t="s">
        <v>57</v>
      </c>
      <c r="CI23" s="52" t="s">
        <v>58</v>
      </c>
      <c r="CJ23" s="52" t="s">
        <v>59</v>
      </c>
      <c r="CK23" s="54" t="s">
        <v>60</v>
      </c>
      <c r="CL23" s="96"/>
      <c r="CM23" s="116"/>
      <c r="CN23" s="117"/>
      <c r="CO23" s="118"/>
      <c r="CP23" s="118"/>
      <c r="CQ23" s="119"/>
    </row>
    <row r="24" spans="1:95" s="48" customFormat="1" ht="21" customHeight="1" thickBot="1">
      <c r="A24" s="57" t="str">
        <f ca="1" t="shared" si="6"/>
        <v>TBO</v>
      </c>
      <c r="B24" s="57">
        <f ca="1" t="shared" si="6"/>
        <v>37</v>
      </c>
      <c r="C24" s="40">
        <v>4</v>
      </c>
      <c r="D24" s="57" t="str">
        <f ca="1" t="shared" si="7"/>
        <v>LAUNAY Fabien</v>
      </c>
      <c r="E24" s="57" t="str">
        <f ca="1" t="shared" si="7"/>
        <v>M</v>
      </c>
      <c r="F24" s="57">
        <v>67</v>
      </c>
      <c r="G24" s="101" t="str">
        <f ca="1" t="shared" si="8"/>
        <v>JUDO CLUB DE METTRAY</v>
      </c>
      <c r="H24" s="120">
        <v>7</v>
      </c>
      <c r="I24" s="121">
        <v>0</v>
      </c>
      <c r="J24" s="121">
        <v>10</v>
      </c>
      <c r="K24" s="121">
        <v>0</v>
      </c>
      <c r="L24" s="122">
        <f>IF(M24&lt;&gt;"","-","")</f>
      </c>
      <c r="M24" s="123"/>
      <c r="N24" s="124"/>
      <c r="O24" s="124"/>
      <c r="P24" s="125"/>
      <c r="Q24" s="126">
        <f t="shared" si="9"/>
        <v>27</v>
      </c>
      <c r="R24" s="127"/>
      <c r="S24" s="110"/>
      <c r="T24" s="90">
        <f ca="1" t="shared" si="10"/>
        <v>94</v>
      </c>
      <c r="U24" s="91"/>
      <c r="V24" s="3"/>
      <c r="W24" s="135" t="s">
        <v>61</v>
      </c>
      <c r="X24" s="136" t="s">
        <v>62</v>
      </c>
      <c r="Y24" s="136" t="s">
        <v>63</v>
      </c>
      <c r="Z24" s="136" t="s">
        <v>64</v>
      </c>
      <c r="AA24" s="137" t="s">
        <v>65</v>
      </c>
      <c r="AG24" s="96"/>
      <c r="BC24" s="65">
        <v>10</v>
      </c>
      <c r="BD24" s="66"/>
      <c r="BE24" s="67"/>
      <c r="BF24" s="67"/>
      <c r="BG24" s="68"/>
      <c r="BI24" s="40">
        <v>4</v>
      </c>
      <c r="BJ24" s="57" t="str">
        <f t="shared" si="11"/>
        <v>LAUNAY Fabien</v>
      </c>
      <c r="BK24" s="57" t="str">
        <f t="shared" si="12"/>
        <v>M</v>
      </c>
      <c r="BL24" s="57">
        <f t="shared" si="13"/>
        <v>67</v>
      </c>
      <c r="BM24" s="57" t="str">
        <f t="shared" si="14"/>
        <v>JUDO CLUB DE METTRAY</v>
      </c>
      <c r="BN24" s="120"/>
      <c r="BO24" s="121"/>
      <c r="BP24" s="121"/>
      <c r="BQ24" s="121"/>
      <c r="BR24" s="122"/>
      <c r="BS24" s="123"/>
      <c r="BT24" s="124"/>
      <c r="BU24" s="124"/>
      <c r="BV24" s="125"/>
      <c r="BW24" s="120"/>
      <c r="BX24" s="121"/>
      <c r="BY24" s="121"/>
      <c r="BZ24" s="122"/>
      <c r="CA24" s="131"/>
      <c r="CB24" s="132"/>
      <c r="CC24" s="110"/>
      <c r="CD24" s="90"/>
      <c r="CE24" s="91"/>
      <c r="CF24" s="3"/>
      <c r="CG24" s="138" t="s">
        <v>61</v>
      </c>
      <c r="CH24" s="139" t="s">
        <v>62</v>
      </c>
      <c r="CI24" s="139" t="s">
        <v>63</v>
      </c>
      <c r="CJ24" s="139" t="s">
        <v>64</v>
      </c>
      <c r="CK24" s="140" t="s">
        <v>65</v>
      </c>
      <c r="CL24" s="96"/>
      <c r="CM24" s="116"/>
      <c r="CN24" s="117"/>
      <c r="CO24" s="118"/>
      <c r="CP24" s="118"/>
      <c r="CQ24" s="119"/>
    </row>
    <row r="25" spans="1:95" s="48" customFormat="1" ht="21" customHeight="1">
      <c r="A25" s="57" t="str">
        <f ca="1" t="shared" si="6"/>
        <v>PDL</v>
      </c>
      <c r="B25" s="57">
        <f ca="1" t="shared" si="6"/>
        <v>72</v>
      </c>
      <c r="C25" s="40">
        <v>5</v>
      </c>
      <c r="D25" s="100" t="str">
        <f ca="1" t="shared" si="7"/>
        <v>DE Luca Ugo</v>
      </c>
      <c r="E25" s="57" t="str">
        <f ca="1" t="shared" si="7"/>
        <v>M</v>
      </c>
      <c r="F25" s="57">
        <v>30</v>
      </c>
      <c r="G25" s="101" t="str">
        <f ca="1" t="shared" si="8"/>
        <v>SPORTS LOISIRS SECTION JUDO</v>
      </c>
      <c r="H25" s="120">
        <v>0</v>
      </c>
      <c r="I25" s="121">
        <v>0</v>
      </c>
      <c r="J25" s="121">
        <v>0</v>
      </c>
      <c r="K25" s="121">
        <v>0</v>
      </c>
      <c r="L25" s="122">
        <v>0</v>
      </c>
      <c r="M25" s="123"/>
      <c r="N25" s="124"/>
      <c r="O25" s="124"/>
      <c r="P25" s="125"/>
      <c r="Q25" s="126">
        <f t="shared" si="9"/>
        <v>0</v>
      </c>
      <c r="R25" s="127"/>
      <c r="S25" s="110"/>
      <c r="T25" s="90">
        <f ca="1" t="shared" si="10"/>
        <v>30</v>
      </c>
      <c r="U25" s="91"/>
      <c r="V25" s="3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BC25" s="65"/>
      <c r="BD25" s="67"/>
      <c r="BE25" s="67"/>
      <c r="BF25" s="67"/>
      <c r="BG25" s="68"/>
      <c r="BI25" s="40">
        <v>5</v>
      </c>
      <c r="BJ25" s="57" t="str">
        <f t="shared" si="11"/>
        <v>DE Luca Ugo</v>
      </c>
      <c r="BK25" s="57" t="str">
        <f t="shared" si="12"/>
        <v>M</v>
      </c>
      <c r="BL25" s="57">
        <f t="shared" si="13"/>
        <v>30</v>
      </c>
      <c r="BM25" s="57" t="str">
        <f t="shared" si="14"/>
        <v>SPORTS LOISIRS SECTION JUDO</v>
      </c>
      <c r="BN25" s="120"/>
      <c r="BO25" s="121"/>
      <c r="BP25" s="121"/>
      <c r="BQ25" s="121"/>
      <c r="BR25" s="122"/>
      <c r="BS25" s="123"/>
      <c r="BT25" s="124"/>
      <c r="BU25" s="124"/>
      <c r="BV25" s="125"/>
      <c r="BW25" s="120"/>
      <c r="BX25" s="121"/>
      <c r="BY25" s="121"/>
      <c r="BZ25" s="122"/>
      <c r="CA25" s="131"/>
      <c r="CB25" s="132"/>
      <c r="CC25" s="110"/>
      <c r="CD25" s="90"/>
      <c r="CE25" s="91"/>
      <c r="CF25" s="3"/>
      <c r="CG25" s="141"/>
      <c r="CH25" s="96"/>
      <c r="CI25" s="96"/>
      <c r="CJ25" s="96"/>
      <c r="CK25" s="96"/>
      <c r="CL25" s="96"/>
      <c r="CM25" s="116"/>
      <c r="CN25" s="117"/>
      <c r="CO25" s="118"/>
      <c r="CP25" s="118"/>
      <c r="CQ25" s="119"/>
    </row>
    <row r="26" spans="1:95" s="48" customFormat="1" ht="21" customHeight="1">
      <c r="A26" s="57" t="str">
        <f ca="1" t="shared" si="6"/>
        <v>BRE</v>
      </c>
      <c r="B26" s="57">
        <f ca="1" t="shared" si="6"/>
        <v>35</v>
      </c>
      <c r="C26" s="40">
        <v>6</v>
      </c>
      <c r="D26" s="100" t="str">
        <f ca="1" t="shared" si="7"/>
        <v>LIGOT Remi</v>
      </c>
      <c r="E26" s="57" t="str">
        <f ca="1" t="shared" si="7"/>
        <v>M</v>
      </c>
      <c r="F26" s="57">
        <v>60</v>
      </c>
      <c r="G26" s="101" t="str">
        <f ca="1" t="shared" si="8"/>
        <v>CLUB JUDO RETIERS</v>
      </c>
      <c r="H26" s="120">
        <v>0</v>
      </c>
      <c r="I26" s="121">
        <v>0</v>
      </c>
      <c r="J26" s="121">
        <v>0</v>
      </c>
      <c r="K26" s="121">
        <v>0</v>
      </c>
      <c r="L26" s="122">
        <v>0</v>
      </c>
      <c r="M26" s="123"/>
      <c r="N26" s="124"/>
      <c r="O26" s="124"/>
      <c r="P26" s="125"/>
      <c r="Q26" s="126">
        <f t="shared" si="9"/>
        <v>0</v>
      </c>
      <c r="R26" s="127"/>
      <c r="S26" s="110"/>
      <c r="T26" s="90">
        <f ca="1" t="shared" si="10"/>
        <v>60</v>
      </c>
      <c r="U26" s="91"/>
      <c r="V26" s="3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BC26" s="65"/>
      <c r="BD26" s="67"/>
      <c r="BE26" s="67"/>
      <c r="BF26" s="67"/>
      <c r="BG26" s="68"/>
      <c r="BI26" s="40">
        <v>6</v>
      </c>
      <c r="BJ26" s="57" t="str">
        <f t="shared" si="11"/>
        <v>LIGOT Remi</v>
      </c>
      <c r="BK26" s="57" t="str">
        <f t="shared" si="12"/>
        <v>M</v>
      </c>
      <c r="BL26" s="57">
        <f t="shared" si="13"/>
        <v>60</v>
      </c>
      <c r="BM26" s="57" t="str">
        <f t="shared" si="14"/>
        <v>CLUB JUDO RETIERS</v>
      </c>
      <c r="BN26" s="120"/>
      <c r="BO26" s="121"/>
      <c r="BP26" s="121"/>
      <c r="BQ26" s="121"/>
      <c r="BR26" s="122"/>
      <c r="BS26" s="123"/>
      <c r="BT26" s="124"/>
      <c r="BU26" s="124"/>
      <c r="BV26" s="125"/>
      <c r="BW26" s="120"/>
      <c r="BX26" s="121"/>
      <c r="BY26" s="121"/>
      <c r="BZ26" s="122"/>
      <c r="CA26" s="131"/>
      <c r="CB26" s="132"/>
      <c r="CC26" s="110"/>
      <c r="CD26" s="90"/>
      <c r="CE26" s="91"/>
      <c r="CF26" s="3"/>
      <c r="CG26" s="141"/>
      <c r="CH26" s="96"/>
      <c r="CI26" s="96"/>
      <c r="CJ26" s="96"/>
      <c r="CK26" s="96"/>
      <c r="CL26" s="96"/>
      <c r="CM26" s="116"/>
      <c r="CN26" s="117"/>
      <c r="CO26" s="118"/>
      <c r="CP26" s="118"/>
      <c r="CQ26" s="119"/>
    </row>
    <row r="27" spans="1:95" s="48" customFormat="1" ht="21" customHeight="1">
      <c r="A27" s="57" t="str">
        <f ca="1" t="shared" si="6"/>
        <v>PDL</v>
      </c>
      <c r="B27" s="57">
        <f ca="1" t="shared" si="6"/>
        <v>49</v>
      </c>
      <c r="C27" s="40">
        <v>7</v>
      </c>
      <c r="D27" s="100" t="str">
        <f ca="1" t="shared" si="7"/>
        <v>MEIGNANT Julien</v>
      </c>
      <c r="E27" s="57" t="str">
        <f ca="1" t="shared" si="7"/>
        <v>M</v>
      </c>
      <c r="F27" s="57">
        <v>0</v>
      </c>
      <c r="G27" s="101" t="str">
        <f ca="1" t="shared" si="8"/>
        <v>JUDO CLUB LES ROSIERS/LOIRE</v>
      </c>
      <c r="H27" s="120">
        <v>7</v>
      </c>
      <c r="I27" s="121">
        <v>0</v>
      </c>
      <c r="J27" s="121">
        <v>0</v>
      </c>
      <c r="K27" s="121">
        <v>0</v>
      </c>
      <c r="L27" s="122">
        <v>0</v>
      </c>
      <c r="M27" s="123"/>
      <c r="N27" s="124"/>
      <c r="O27" s="124"/>
      <c r="P27" s="125"/>
      <c r="Q27" s="126">
        <f t="shared" si="9"/>
        <v>7</v>
      </c>
      <c r="R27" s="127"/>
      <c r="S27" s="110"/>
      <c r="T27" s="90">
        <f ca="1" t="shared" si="10"/>
        <v>7</v>
      </c>
      <c r="U27" s="91"/>
      <c r="V27" s="3"/>
      <c r="W27" s="96"/>
      <c r="X27" s="96"/>
      <c r="Y27" s="96"/>
      <c r="Z27" s="96"/>
      <c r="AA27" s="130"/>
      <c r="AB27" s="130"/>
      <c r="AC27" s="130"/>
      <c r="AD27" s="130"/>
      <c r="AE27" s="130"/>
      <c r="AF27" s="130"/>
      <c r="AG27" s="96"/>
      <c r="BC27" s="65"/>
      <c r="BD27" s="67"/>
      <c r="BE27" s="67"/>
      <c r="BF27" s="67"/>
      <c r="BG27" s="68"/>
      <c r="BI27" s="40">
        <v>7</v>
      </c>
      <c r="BJ27" s="57" t="str">
        <f t="shared" si="11"/>
        <v>MEIGNANT Julien</v>
      </c>
      <c r="BK27" s="57" t="str">
        <f t="shared" si="12"/>
        <v>M</v>
      </c>
      <c r="BL27" s="57">
        <f t="shared" si="13"/>
        <v>0</v>
      </c>
      <c r="BM27" s="57" t="str">
        <f t="shared" si="14"/>
        <v>JUDO CLUB LES ROSIERS/LOIRE</v>
      </c>
      <c r="BN27" s="120"/>
      <c r="BO27" s="121"/>
      <c r="BP27" s="121"/>
      <c r="BQ27" s="121"/>
      <c r="BR27" s="122"/>
      <c r="BS27" s="123"/>
      <c r="BT27" s="124"/>
      <c r="BU27" s="124"/>
      <c r="BV27" s="125"/>
      <c r="BW27" s="120"/>
      <c r="BX27" s="121"/>
      <c r="BY27" s="121"/>
      <c r="BZ27" s="122"/>
      <c r="CA27" s="131"/>
      <c r="CB27" s="132"/>
      <c r="CC27" s="110"/>
      <c r="CD27" s="90"/>
      <c r="CE27" s="91"/>
      <c r="CF27" s="3"/>
      <c r="CG27" s="141"/>
      <c r="CH27" s="96"/>
      <c r="CI27" s="96"/>
      <c r="CJ27" s="96"/>
      <c r="CK27" s="130"/>
      <c r="CL27" s="96"/>
      <c r="CM27" s="116"/>
      <c r="CN27" s="117"/>
      <c r="CO27" s="118"/>
      <c r="CP27" s="118"/>
      <c r="CQ27" s="119"/>
    </row>
    <row r="28" spans="1:95" s="48" customFormat="1" ht="21" customHeight="1">
      <c r="A28" s="57" t="str">
        <f ca="1" t="shared" si="6"/>
        <v>PDL</v>
      </c>
      <c r="B28" s="57">
        <f ca="1" t="shared" si="6"/>
        <v>49</v>
      </c>
      <c r="C28" s="40">
        <v>8</v>
      </c>
      <c r="D28" s="100" t="str">
        <f ca="1" t="shared" si="7"/>
        <v>RINCK Luca</v>
      </c>
      <c r="E28" s="57" t="str">
        <f ca="1" t="shared" si="7"/>
        <v>M</v>
      </c>
      <c r="F28" s="57">
        <v>70</v>
      </c>
      <c r="G28" s="101" t="str">
        <f ca="1" t="shared" si="8"/>
        <v>KETSUGO ANGERS</v>
      </c>
      <c r="H28" s="120">
        <v>10</v>
      </c>
      <c r="I28" s="121">
        <v>10</v>
      </c>
      <c r="J28" s="121">
        <v>0</v>
      </c>
      <c r="K28" s="121">
        <v>10</v>
      </c>
      <c r="L28" s="122" t="str">
        <f>IF(M28&lt;&gt;"","-","")</f>
        <v>-</v>
      </c>
      <c r="M28" s="123" t="s">
        <v>124</v>
      </c>
      <c r="N28" s="124"/>
      <c r="O28" s="124"/>
      <c r="P28" s="125"/>
      <c r="Q28" s="126">
        <f t="shared" si="9"/>
        <v>30</v>
      </c>
      <c r="R28" s="127"/>
      <c r="S28" s="110"/>
      <c r="T28" s="142">
        <f ca="1" t="shared" si="10"/>
        <v>100</v>
      </c>
      <c r="U28" s="91"/>
      <c r="V28" s="3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96"/>
      <c r="BC28" s="65"/>
      <c r="BD28" s="67"/>
      <c r="BE28" s="67"/>
      <c r="BF28" s="67"/>
      <c r="BG28" s="68"/>
      <c r="BI28" s="40">
        <v>8</v>
      </c>
      <c r="BJ28" s="57" t="str">
        <f t="shared" si="11"/>
        <v>RINCK Luca</v>
      </c>
      <c r="BK28" s="57" t="str">
        <f t="shared" si="12"/>
        <v>M</v>
      </c>
      <c r="BL28" s="57">
        <f t="shared" si="13"/>
        <v>70</v>
      </c>
      <c r="BM28" s="57" t="str">
        <f t="shared" si="14"/>
        <v>KETSUGO ANGERS</v>
      </c>
      <c r="BN28" s="120"/>
      <c r="BO28" s="121"/>
      <c r="BP28" s="121"/>
      <c r="BQ28" s="121"/>
      <c r="BR28" s="122"/>
      <c r="BS28" s="123"/>
      <c r="BT28" s="124"/>
      <c r="BU28" s="124"/>
      <c r="BV28" s="125"/>
      <c r="BW28" s="120"/>
      <c r="BX28" s="121"/>
      <c r="BY28" s="121"/>
      <c r="BZ28" s="122"/>
      <c r="CA28" s="131"/>
      <c r="CB28" s="132"/>
      <c r="CC28" s="110"/>
      <c r="CD28" s="90"/>
      <c r="CE28" s="91"/>
      <c r="CF28" s="3"/>
      <c r="CG28" s="143"/>
      <c r="CH28" s="130"/>
      <c r="CI28" s="130"/>
      <c r="CJ28" s="130"/>
      <c r="CK28" s="130"/>
      <c r="CL28" s="96"/>
      <c r="CM28" s="116"/>
      <c r="CN28" s="117"/>
      <c r="CO28" s="118"/>
      <c r="CP28" s="118"/>
      <c r="CQ28" s="119"/>
    </row>
    <row r="29" spans="1:95" s="48" customFormat="1" ht="21" customHeight="1">
      <c r="A29" s="57" t="str">
        <f ca="1" t="shared" si="6"/>
        <v>PDL</v>
      </c>
      <c r="B29" s="57">
        <f ca="1" t="shared" si="6"/>
        <v>85</v>
      </c>
      <c r="C29" s="40">
        <v>9</v>
      </c>
      <c r="D29" s="100" t="str">
        <f ca="1" t="shared" si="7"/>
        <v>DUCAS Guillaume</v>
      </c>
      <c r="E29" s="57" t="str">
        <f ca="1" t="shared" si="7"/>
        <v>M</v>
      </c>
      <c r="F29" s="57">
        <v>70</v>
      </c>
      <c r="G29" s="101" t="str">
        <f ca="1" t="shared" si="8"/>
        <v>JUDO CLUB CHALLANDAIS</v>
      </c>
      <c r="H29" s="120">
        <v>10</v>
      </c>
      <c r="I29" s="121">
        <v>10</v>
      </c>
      <c r="J29" s="121">
        <v>0</v>
      </c>
      <c r="K29" s="121">
        <v>10</v>
      </c>
      <c r="L29" s="122" t="str">
        <f>IF(M29&lt;&gt;"","-","")</f>
        <v>-</v>
      </c>
      <c r="M29" s="123" t="s">
        <v>124</v>
      </c>
      <c r="N29" s="124"/>
      <c r="O29" s="124"/>
      <c r="P29" s="125"/>
      <c r="Q29" s="126">
        <f t="shared" si="9"/>
        <v>30</v>
      </c>
      <c r="R29" s="127"/>
      <c r="S29" s="110"/>
      <c r="T29" s="142">
        <f ca="1" t="shared" si="10"/>
        <v>100</v>
      </c>
      <c r="U29" s="91"/>
      <c r="V29" s="3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96"/>
      <c r="BC29" s="65"/>
      <c r="BD29" s="67"/>
      <c r="BE29" s="67"/>
      <c r="BF29" s="67"/>
      <c r="BG29" s="68"/>
      <c r="BI29" s="40">
        <v>9</v>
      </c>
      <c r="BJ29" s="57" t="str">
        <f t="shared" si="11"/>
        <v>DUCAS Guillaume</v>
      </c>
      <c r="BK29" s="57" t="str">
        <f t="shared" si="12"/>
        <v>M</v>
      </c>
      <c r="BL29" s="57">
        <f t="shared" si="13"/>
        <v>70</v>
      </c>
      <c r="BM29" s="57" t="str">
        <f t="shared" si="14"/>
        <v>JUDO CLUB CHALLANDAIS</v>
      </c>
      <c r="BN29" s="120"/>
      <c r="BO29" s="121"/>
      <c r="BP29" s="121"/>
      <c r="BQ29" s="121"/>
      <c r="BR29" s="122"/>
      <c r="BS29" s="123"/>
      <c r="BT29" s="124"/>
      <c r="BU29" s="124"/>
      <c r="BV29" s="125"/>
      <c r="BW29" s="120"/>
      <c r="BX29" s="121"/>
      <c r="BY29" s="121"/>
      <c r="BZ29" s="122"/>
      <c r="CA29" s="131"/>
      <c r="CB29" s="132"/>
      <c r="CC29" s="110"/>
      <c r="CD29" s="90"/>
      <c r="CE29" s="91"/>
      <c r="CF29" s="3"/>
      <c r="CG29" s="143"/>
      <c r="CH29" s="130"/>
      <c r="CI29" s="130"/>
      <c r="CJ29" s="130"/>
      <c r="CK29" s="130"/>
      <c r="CL29" s="96"/>
      <c r="CM29" s="116"/>
      <c r="CN29" s="117"/>
      <c r="CO29" s="118"/>
      <c r="CP29" s="118"/>
      <c r="CQ29" s="119"/>
    </row>
    <row r="30" spans="1:95" s="48" customFormat="1" ht="21" customHeight="1" thickBot="1">
      <c r="A30" s="57" t="str">
        <f ca="1" t="shared" si="6"/>
        <v>PDL</v>
      </c>
      <c r="B30" s="57">
        <f ca="1" t="shared" si="6"/>
        <v>85</v>
      </c>
      <c r="C30" s="40">
        <v>10</v>
      </c>
      <c r="D30" s="100" t="str">
        <f ca="1" t="shared" si="7"/>
        <v>ABDOULAIEV Abdourakhman</v>
      </c>
      <c r="E30" s="57" t="str">
        <f ca="1" t="shared" si="7"/>
        <v>M</v>
      </c>
      <c r="F30" s="57">
        <v>74</v>
      </c>
      <c r="G30" s="101" t="str">
        <f ca="1" t="shared" si="8"/>
        <v>JUDO CLUB LES HERBIERS</v>
      </c>
      <c r="H30" s="144">
        <v>0</v>
      </c>
      <c r="I30" s="145">
        <v>0</v>
      </c>
      <c r="J30" s="145">
        <v>10</v>
      </c>
      <c r="K30" s="145">
        <v>10</v>
      </c>
      <c r="L30" s="146">
        <v>10</v>
      </c>
      <c r="M30" s="147" t="s">
        <v>124</v>
      </c>
      <c r="N30" s="148"/>
      <c r="O30" s="148"/>
      <c r="P30" s="149"/>
      <c r="Q30" s="150">
        <f t="shared" si="9"/>
        <v>30</v>
      </c>
      <c r="R30" s="151"/>
      <c r="S30" s="110"/>
      <c r="T30" s="142">
        <f ca="1" t="shared" si="10"/>
        <v>104</v>
      </c>
      <c r="U30" s="91"/>
      <c r="V30" s="3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96"/>
      <c r="BC30" s="70"/>
      <c r="BD30" s="71"/>
      <c r="BE30" s="71"/>
      <c r="BF30" s="71"/>
      <c r="BG30" s="72"/>
      <c r="BI30" s="40">
        <v>10</v>
      </c>
      <c r="BJ30" s="57" t="str">
        <f t="shared" si="11"/>
        <v>ABDOULAIEV Abdourakhman</v>
      </c>
      <c r="BK30" s="57" t="str">
        <f t="shared" si="12"/>
        <v>M</v>
      </c>
      <c r="BL30" s="57">
        <f t="shared" si="13"/>
        <v>74</v>
      </c>
      <c r="BM30" s="57" t="str">
        <f t="shared" si="14"/>
        <v>JUDO CLUB LES HERBIERS</v>
      </c>
      <c r="BN30" s="144"/>
      <c r="BO30" s="145"/>
      <c r="BP30" s="145"/>
      <c r="BQ30" s="145"/>
      <c r="BR30" s="146"/>
      <c r="BS30" s="147"/>
      <c r="BT30" s="148"/>
      <c r="BU30" s="148"/>
      <c r="BV30" s="149"/>
      <c r="BW30" s="144"/>
      <c r="BX30" s="145"/>
      <c r="BY30" s="145"/>
      <c r="BZ30" s="146"/>
      <c r="CA30" s="152"/>
      <c r="CB30" s="153"/>
      <c r="CC30" s="110"/>
      <c r="CD30" s="90"/>
      <c r="CE30" s="91"/>
      <c r="CF30" s="3"/>
      <c r="CG30" s="154"/>
      <c r="CH30" s="155"/>
      <c r="CI30" s="155"/>
      <c r="CJ30" s="155"/>
      <c r="CK30" s="155"/>
      <c r="CL30" s="156"/>
      <c r="CM30" s="157"/>
      <c r="CN30" s="158"/>
      <c r="CO30" s="159"/>
      <c r="CP30" s="159"/>
      <c r="CQ30" s="160"/>
    </row>
    <row r="31" spans="1:90" s="48" customFormat="1" ht="11.25">
      <c r="A31" s="64"/>
      <c r="B31" s="64"/>
      <c r="C31" s="64"/>
      <c r="D31" s="161"/>
      <c r="E31" s="161"/>
      <c r="F31" s="161"/>
      <c r="G31" s="161"/>
      <c r="H31" s="161"/>
      <c r="I31" s="161"/>
      <c r="J31" s="161"/>
      <c r="K31" s="161"/>
      <c r="L31" s="161"/>
      <c r="M31" s="64"/>
      <c r="N31" s="64" t="s">
        <v>125</v>
      </c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I31" s="64"/>
      <c r="BJ31" s="161"/>
      <c r="BK31" s="161"/>
      <c r="BL31" s="161"/>
      <c r="BM31" s="161"/>
      <c r="BN31" s="161"/>
      <c r="BO31" s="161"/>
      <c r="BP31" s="161"/>
      <c r="BQ31" s="161"/>
      <c r="BR31" s="161"/>
      <c r="BS31" s="64"/>
      <c r="BT31" s="64" t="s">
        <v>125</v>
      </c>
      <c r="BU31" s="64"/>
      <c r="BV31" s="64"/>
      <c r="BW31" s="64"/>
      <c r="BX31" s="64"/>
      <c r="BY31" s="64"/>
      <c r="BZ31" s="64"/>
      <c r="CA31" s="64"/>
      <c r="CB31" s="64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80" s="48" customFormat="1" ht="11.25" hidden="1">
      <c r="A32" s="64"/>
      <c r="B32" s="64"/>
      <c r="C32" s="73">
        <f>COUNT(H32:BG32)</f>
        <v>23</v>
      </c>
      <c r="D32" s="73"/>
      <c r="F32" s="64"/>
      <c r="G32" s="162" t="s">
        <v>126</v>
      </c>
      <c r="H32" s="163">
        <v>1</v>
      </c>
      <c r="I32" s="163">
        <v>2</v>
      </c>
      <c r="J32" s="163">
        <v>3</v>
      </c>
      <c r="K32" s="163">
        <v>4</v>
      </c>
      <c r="L32" s="163">
        <v>5</v>
      </c>
      <c r="M32" s="163">
        <v>6</v>
      </c>
      <c r="N32" s="163">
        <v>7</v>
      </c>
      <c r="O32" s="163">
        <v>8</v>
      </c>
      <c r="P32" s="163">
        <v>9</v>
      </c>
      <c r="Q32" s="163">
        <v>10</v>
      </c>
      <c r="R32" s="163">
        <v>11</v>
      </c>
      <c r="S32" s="163">
        <v>12</v>
      </c>
      <c r="T32" s="163">
        <v>13</v>
      </c>
      <c r="U32" s="163">
        <v>14</v>
      </c>
      <c r="V32" s="163">
        <v>15</v>
      </c>
      <c r="W32" s="163">
        <v>16</v>
      </c>
      <c r="X32" s="163">
        <v>17</v>
      </c>
      <c r="Y32" s="163">
        <v>18</v>
      </c>
      <c r="Z32" s="163">
        <v>19</v>
      </c>
      <c r="AA32" s="163">
        <v>20</v>
      </c>
      <c r="AB32" s="163">
        <v>21</v>
      </c>
      <c r="AC32" s="163">
        <v>22</v>
      </c>
      <c r="AD32" s="163"/>
      <c r="AE32" s="163"/>
      <c r="AF32" s="163">
        <v>23</v>
      </c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</row>
    <row r="33" spans="1:80" s="48" customFormat="1" ht="11.25" hidden="1">
      <c r="A33" s="64"/>
      <c r="B33" s="64"/>
      <c r="F33" s="64"/>
      <c r="G33" s="165" t="s">
        <v>127</v>
      </c>
      <c r="H33" s="163">
        <v>1</v>
      </c>
      <c r="I33" s="163">
        <v>1</v>
      </c>
      <c r="J33" s="163">
        <v>1</v>
      </c>
      <c r="K33" s="163">
        <v>1</v>
      </c>
      <c r="L33" s="163">
        <v>1</v>
      </c>
      <c r="M33" s="163">
        <v>2</v>
      </c>
      <c r="N33" s="163">
        <v>2</v>
      </c>
      <c r="O33" s="163">
        <v>2</v>
      </c>
      <c r="P33" s="163">
        <v>2</v>
      </c>
      <c r="Q33" s="163">
        <v>2</v>
      </c>
      <c r="R33" s="163">
        <v>3</v>
      </c>
      <c r="S33" s="163">
        <v>3</v>
      </c>
      <c r="T33" s="163">
        <v>3</v>
      </c>
      <c r="U33" s="163">
        <v>3</v>
      </c>
      <c r="V33" s="163">
        <v>4</v>
      </c>
      <c r="W33" s="163">
        <v>4</v>
      </c>
      <c r="X33" s="163">
        <v>4</v>
      </c>
      <c r="Y33" s="163">
        <v>4</v>
      </c>
      <c r="Z33" s="163">
        <v>4</v>
      </c>
      <c r="AA33" s="163">
        <v>5</v>
      </c>
      <c r="AB33" s="163">
        <v>5</v>
      </c>
      <c r="AC33" s="163">
        <v>5</v>
      </c>
      <c r="AD33" s="163"/>
      <c r="AE33" s="163"/>
      <c r="AF33" s="163">
        <v>5</v>
      </c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1:90" s="48" customFormat="1" ht="11.25" hidden="1">
      <c r="A34" s="64"/>
      <c r="B34" s="64"/>
      <c r="C34" s="73"/>
      <c r="F34" s="64"/>
      <c r="G34" s="165" t="s">
        <v>128</v>
      </c>
      <c r="H34" s="163">
        <v>1</v>
      </c>
      <c r="I34" s="163">
        <v>1</v>
      </c>
      <c r="J34" s="163">
        <v>1</v>
      </c>
      <c r="K34" s="163">
        <v>1</v>
      </c>
      <c r="L34" s="163">
        <v>2</v>
      </c>
      <c r="M34" s="163">
        <v>1</v>
      </c>
      <c r="N34" s="163">
        <v>2</v>
      </c>
      <c r="O34" s="163">
        <v>2</v>
      </c>
      <c r="P34" s="163">
        <v>2</v>
      </c>
      <c r="Q34" s="163">
        <v>2</v>
      </c>
      <c r="R34" s="163">
        <v>3</v>
      </c>
      <c r="S34" s="163">
        <v>3</v>
      </c>
      <c r="T34" s="163">
        <v>3</v>
      </c>
      <c r="U34" s="163">
        <v>3</v>
      </c>
      <c r="V34" s="163">
        <v>3</v>
      </c>
      <c r="W34" s="163">
        <v>3</v>
      </c>
      <c r="X34" s="163">
        <v>4</v>
      </c>
      <c r="Y34" s="163">
        <v>4</v>
      </c>
      <c r="Z34" s="163">
        <v>4</v>
      </c>
      <c r="AA34" s="163">
        <v>5</v>
      </c>
      <c r="AB34" s="163">
        <v>4</v>
      </c>
      <c r="AC34" s="163">
        <v>4</v>
      </c>
      <c r="AD34" s="163"/>
      <c r="AE34" s="163"/>
      <c r="AF34" s="163">
        <v>5</v>
      </c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</row>
    <row r="35" spans="13:80" ht="11.25"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</row>
    <row r="36" spans="61:80" ht="11.25"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</row>
    <row r="37" spans="61:80" ht="11.25"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</row>
    <row r="38" spans="61:80" ht="11.25"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</row>
    <row r="39" spans="61:80" ht="11.25"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</row>
    <row r="40" spans="61:80" ht="11.25"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</row>
    <row r="41" spans="61:80" ht="11.25"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</row>
    <row r="42" spans="61:80" ht="11.25"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</row>
    <row r="43" spans="61:80" ht="11.25"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</row>
    <row r="44" spans="61:80" ht="11.25"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</row>
    <row r="45" spans="61:80" ht="11.25"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</row>
    <row r="46" spans="61:80" ht="11.25"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</row>
    <row r="47" spans="61:80" ht="11.25"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</row>
    <row r="48" spans="61:80" ht="11.25"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</row>
    <row r="49" spans="61:80" ht="11.25"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</row>
  </sheetData>
  <sheetProtection selectLockedCells="1"/>
  <mergeCells count="71">
    <mergeCell ref="CA30:CB30"/>
    <mergeCell ref="CG20:CK20"/>
    <mergeCell ref="CN4:CQ5"/>
    <mergeCell ref="CN6:CQ6"/>
    <mergeCell ref="CD30:CE30"/>
    <mergeCell ref="CD26:CE26"/>
    <mergeCell ref="CA27:CB27"/>
    <mergeCell ref="CD27:CE27"/>
    <mergeCell ref="CD21:CE21"/>
    <mergeCell ref="CA22:CB22"/>
    <mergeCell ref="P1:R1"/>
    <mergeCell ref="CD28:CE28"/>
    <mergeCell ref="CA29:CB29"/>
    <mergeCell ref="CD29:CE29"/>
    <mergeCell ref="BC6:BG6"/>
    <mergeCell ref="M19:P19"/>
    <mergeCell ref="CA28:CB28"/>
    <mergeCell ref="CA25:CB25"/>
    <mergeCell ref="CD25:CE25"/>
    <mergeCell ref="CA26:CB26"/>
    <mergeCell ref="K2:N2"/>
    <mergeCell ref="P2:P3"/>
    <mergeCell ref="Q2:Q3"/>
    <mergeCell ref="R2:R3"/>
    <mergeCell ref="J5:L5"/>
    <mergeCell ref="J4:R4"/>
    <mergeCell ref="AE5:AF6"/>
    <mergeCell ref="AB5:AD6"/>
    <mergeCell ref="CD22:CE22"/>
    <mergeCell ref="CA23:CB23"/>
    <mergeCell ref="CD23:CE23"/>
    <mergeCell ref="CA24:CB24"/>
    <mergeCell ref="CD24:CE24"/>
    <mergeCell ref="CH5:CJ6"/>
    <mergeCell ref="CK5:CL6"/>
    <mergeCell ref="CK7:CM7"/>
    <mergeCell ref="CA20:CB20"/>
    <mergeCell ref="CD20:CE20"/>
    <mergeCell ref="CA21:CB21"/>
    <mergeCell ref="Q27:R27"/>
    <mergeCell ref="T27:U27"/>
    <mergeCell ref="Q22:R22"/>
    <mergeCell ref="T22:U22"/>
    <mergeCell ref="Q23:R23"/>
    <mergeCell ref="T23:U23"/>
    <mergeCell ref="Q24:R24"/>
    <mergeCell ref="T24:U24"/>
    <mergeCell ref="Q26:R26"/>
    <mergeCell ref="Q28:R28"/>
    <mergeCell ref="T28:U28"/>
    <mergeCell ref="Q29:R29"/>
    <mergeCell ref="T29:U29"/>
    <mergeCell ref="BS19:BV19"/>
    <mergeCell ref="BW19:BZ19"/>
    <mergeCell ref="Q25:R25"/>
    <mergeCell ref="T25:U25"/>
    <mergeCell ref="W20:AA20"/>
    <mergeCell ref="Q20:R20"/>
    <mergeCell ref="T20:U20"/>
    <mergeCell ref="Q21:R21"/>
    <mergeCell ref="T21:U21"/>
    <mergeCell ref="T26:U26"/>
    <mergeCell ref="Q30:R30"/>
    <mergeCell ref="T30:U30"/>
    <mergeCell ref="BV1:BX1"/>
    <mergeCell ref="BQ2:BT2"/>
    <mergeCell ref="BV2:BV3"/>
    <mergeCell ref="BW2:BW3"/>
    <mergeCell ref="BX2:BX3"/>
    <mergeCell ref="BP4:BX4"/>
    <mergeCell ref="BP5:BR5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19">
    <pageSetUpPr fitToPage="1"/>
  </sheetPr>
  <dimension ref="A1:CW49"/>
  <sheetViews>
    <sheetView zoomScale="84" zoomScaleNormal="84" workbookViewId="0" topLeftCell="C7">
      <pane xSplit="5" ySplit="2" topLeftCell="H9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H8" sqref="H8"/>
    </sheetView>
  </sheetViews>
  <sheetFormatPr defaultColWidth="11.421875" defaultRowHeight="12.75"/>
  <cols>
    <col min="1" max="1" width="6.140625" style="1" hidden="1" customWidth="1"/>
    <col min="2" max="2" width="5.140625" style="1" hidden="1" customWidth="1"/>
    <col min="3" max="3" width="4.421875" style="7" customWidth="1"/>
    <col min="4" max="4" width="22.140625" style="3" customWidth="1"/>
    <col min="5" max="5" width="3.140625" style="3" customWidth="1"/>
    <col min="6" max="6" width="7.7109375" style="1" customWidth="1"/>
    <col min="7" max="7" width="19.421875" style="3" customWidth="1"/>
    <col min="8" max="32" width="4.00390625" style="3" customWidth="1"/>
    <col min="33" max="40" width="4.00390625" style="1" hidden="1" customWidth="1"/>
    <col min="41" max="41" width="4.00390625" style="1" customWidth="1"/>
    <col min="42" max="50" width="4.00390625" style="1" hidden="1" customWidth="1"/>
    <col min="51" max="51" width="4.00390625" style="1" customWidth="1"/>
    <col min="52" max="52" width="4.00390625" style="1" hidden="1" customWidth="1"/>
    <col min="53" max="53" width="2.140625" style="3" customWidth="1"/>
    <col min="54" max="54" width="10.28125" style="3" hidden="1" customWidth="1"/>
    <col min="55" max="55" width="4.00390625" style="3" customWidth="1"/>
    <col min="56" max="59" width="4.00390625" style="3" hidden="1" customWidth="1"/>
    <col min="60" max="60" width="11.421875" style="3" customWidth="1"/>
    <col min="61" max="61" width="4.28125" style="3" hidden="1" customWidth="1"/>
    <col min="62" max="62" width="22.140625" style="3" hidden="1" customWidth="1"/>
    <col min="63" max="63" width="3.00390625" style="3" hidden="1" customWidth="1"/>
    <col min="64" max="64" width="7.7109375" style="3" hidden="1" customWidth="1"/>
    <col min="65" max="65" width="19.421875" style="3" hidden="1" customWidth="1"/>
    <col min="66" max="90" width="4.00390625" style="3" hidden="1" customWidth="1"/>
    <col min="91" max="91" width="2.140625" style="3" hidden="1" customWidth="1"/>
    <col min="92" max="95" width="3.8515625" style="3" hidden="1" customWidth="1"/>
    <col min="96" max="96" width="2.28125" style="3" hidden="1" customWidth="1"/>
    <col min="97" max="100" width="11.421875" style="3" customWidth="1"/>
    <col min="101" max="101" width="0" style="3" hidden="1" customWidth="1"/>
    <col min="102" max="16384" width="11.421875" style="3" customWidth="1"/>
  </cols>
  <sheetData>
    <row r="1" spans="3:101" ht="13.5" thickBot="1">
      <c r="C1" s="2">
        <v>10</v>
      </c>
      <c r="F1" s="4"/>
      <c r="G1" s="5"/>
      <c r="H1" s="5"/>
      <c r="I1" s="5"/>
      <c r="J1" s="5"/>
      <c r="K1" s="5"/>
      <c r="L1" s="5"/>
      <c r="M1" s="5"/>
      <c r="N1" s="5"/>
      <c r="O1" s="5"/>
      <c r="P1" s="6" t="s">
        <v>0</v>
      </c>
      <c r="Q1" s="6"/>
      <c r="R1" s="6"/>
      <c r="S1" s="5"/>
      <c r="T1" s="5"/>
      <c r="U1" s="5"/>
      <c r="V1" s="4"/>
      <c r="BI1" s="2">
        <v>10</v>
      </c>
      <c r="BL1" s="4"/>
      <c r="BM1" s="5"/>
      <c r="BN1" s="5"/>
      <c r="BO1" s="5"/>
      <c r="BP1" s="5"/>
      <c r="BQ1" s="5"/>
      <c r="BR1" s="5"/>
      <c r="BS1" s="5"/>
      <c r="BT1" s="5"/>
      <c r="BU1" s="5"/>
      <c r="BV1" s="6" t="s">
        <v>0</v>
      </c>
      <c r="BW1" s="6"/>
      <c r="BX1" s="6"/>
      <c r="BY1" s="5"/>
      <c r="BZ1" s="5"/>
      <c r="CA1" s="5"/>
      <c r="CB1" s="4"/>
      <c r="CW1" s="3" t="s">
        <v>1</v>
      </c>
    </row>
    <row r="2" spans="6:101" ht="16.5" customHeight="1" thickBot="1">
      <c r="F2" s="8" t="s">
        <v>2</v>
      </c>
      <c r="G2" s="9" t="s">
        <v>433</v>
      </c>
      <c r="H2" s="5">
        <v>2</v>
      </c>
      <c r="I2" s="5"/>
      <c r="J2" s="10" t="s">
        <v>4</v>
      </c>
      <c r="K2" s="11">
        <f ca="1">TODAY()</f>
        <v>41798</v>
      </c>
      <c r="L2" s="11"/>
      <c r="M2" s="11"/>
      <c r="N2" s="11"/>
      <c r="O2" s="5"/>
      <c r="P2" s="12" t="s">
        <v>243</v>
      </c>
      <c r="Q2" s="12"/>
      <c r="R2" s="12"/>
      <c r="S2" s="5"/>
      <c r="V2" s="4"/>
      <c r="BI2" s="7"/>
      <c r="BL2" s="8" t="s">
        <v>2</v>
      </c>
      <c r="BM2" s="9" t="str">
        <f>G2</f>
        <v>58 -  C1 M M</v>
      </c>
      <c r="BN2" s="5"/>
      <c r="BO2" s="5"/>
      <c r="BP2" s="10" t="s">
        <v>4</v>
      </c>
      <c r="BQ2" s="11">
        <f ca="1">TODAY()</f>
        <v>41798</v>
      </c>
      <c r="BR2" s="11"/>
      <c r="BS2" s="11"/>
      <c r="BT2" s="11"/>
      <c r="BU2" s="5"/>
      <c r="BV2" s="12"/>
      <c r="BW2" s="12"/>
      <c r="BX2" s="12"/>
      <c r="BY2" s="5"/>
      <c r="CB2" s="4"/>
      <c r="CW2" s="3" t="s">
        <v>6</v>
      </c>
    </row>
    <row r="3" spans="6:79" ht="13.5" customHeight="1" thickBot="1">
      <c r="F3" s="4"/>
      <c r="G3" s="5"/>
      <c r="H3" s="13"/>
      <c r="I3" s="13"/>
      <c r="J3" s="5"/>
      <c r="K3" s="5"/>
      <c r="L3" s="5"/>
      <c r="M3" s="5"/>
      <c r="N3" s="5"/>
      <c r="O3" s="5"/>
      <c r="P3" s="14"/>
      <c r="Q3" s="14"/>
      <c r="R3" s="14"/>
      <c r="S3" s="5"/>
      <c r="T3" s="5"/>
      <c r="U3" s="5"/>
      <c r="V3" s="4"/>
      <c r="BI3" s="7"/>
      <c r="BL3" s="4"/>
      <c r="BM3" s="5"/>
      <c r="BN3" s="13"/>
      <c r="BO3" s="13"/>
      <c r="BP3" s="5"/>
      <c r="BQ3" s="5"/>
      <c r="BR3" s="5"/>
      <c r="BS3" s="5"/>
      <c r="BT3" s="5"/>
      <c r="BU3" s="5"/>
      <c r="BV3" s="14"/>
      <c r="BW3" s="14"/>
      <c r="BX3" s="14"/>
      <c r="BY3" s="5"/>
      <c r="BZ3" s="5"/>
      <c r="CA3" s="5"/>
    </row>
    <row r="4" spans="6:95" ht="13.5" thickBot="1">
      <c r="F4" s="3"/>
      <c r="G4" s="15"/>
      <c r="J4" s="16" t="s">
        <v>7</v>
      </c>
      <c r="K4" s="16"/>
      <c r="L4" s="16"/>
      <c r="M4" s="16"/>
      <c r="N4" s="16"/>
      <c r="O4" s="16"/>
      <c r="P4" s="16"/>
      <c r="Q4" s="16"/>
      <c r="R4" s="16"/>
      <c r="S4" s="5"/>
      <c r="T4" s="5"/>
      <c r="U4" s="5"/>
      <c r="V4" s="4"/>
      <c r="BI4" s="7"/>
      <c r="BM4" s="15"/>
      <c r="BP4" s="16" t="s">
        <v>7</v>
      </c>
      <c r="BQ4" s="16"/>
      <c r="BR4" s="16"/>
      <c r="BS4" s="16"/>
      <c r="BT4" s="16"/>
      <c r="BU4" s="16"/>
      <c r="BV4" s="16"/>
      <c r="BW4" s="16"/>
      <c r="BX4" s="16"/>
      <c r="BY4" s="5"/>
      <c r="BZ4" s="5"/>
      <c r="CA4" s="5"/>
      <c r="CN4" s="17" t="s">
        <v>8</v>
      </c>
      <c r="CO4" s="17"/>
      <c r="CP4" s="17"/>
      <c r="CQ4" s="17"/>
    </row>
    <row r="5" spans="6:95" ht="13.5" customHeight="1" thickTop="1">
      <c r="F5" s="18" t="s">
        <v>9</v>
      </c>
      <c r="G5" s="19"/>
      <c r="J5" s="20" t="s">
        <v>10</v>
      </c>
      <c r="K5" s="20"/>
      <c r="L5" s="20"/>
      <c r="M5" s="5"/>
      <c r="N5" s="5"/>
      <c r="O5" s="5"/>
      <c r="P5" s="5"/>
      <c r="Q5" s="5"/>
      <c r="R5" s="5"/>
      <c r="S5" s="5"/>
      <c r="T5" s="5"/>
      <c r="U5" s="5"/>
      <c r="V5" s="4"/>
      <c r="AB5" s="21" t="s">
        <v>11</v>
      </c>
      <c r="AC5" s="21"/>
      <c r="AD5" s="22"/>
      <c r="AE5" s="23" t="str">
        <f>LEFT(G2,2)</f>
        <v>58</v>
      </c>
      <c r="AF5" s="24"/>
      <c r="BI5" s="7"/>
      <c r="BL5" s="18" t="s">
        <v>9</v>
      </c>
      <c r="BM5" s="19"/>
      <c r="BP5" s="20" t="s">
        <v>10</v>
      </c>
      <c r="BQ5" s="20"/>
      <c r="BR5" s="20"/>
      <c r="BS5" s="5"/>
      <c r="BT5" s="5"/>
      <c r="BU5" s="5"/>
      <c r="BV5" s="5"/>
      <c r="BW5" s="5"/>
      <c r="BX5" s="5"/>
      <c r="BY5" s="5"/>
      <c r="BZ5" s="5"/>
      <c r="CA5" s="5"/>
      <c r="CH5" s="21" t="s">
        <v>11</v>
      </c>
      <c r="CI5" s="21"/>
      <c r="CJ5" s="22"/>
      <c r="CK5" s="23" t="str">
        <f>AE5</f>
        <v>58</v>
      </c>
      <c r="CL5" s="24"/>
      <c r="CN5" s="17"/>
      <c r="CO5" s="17"/>
      <c r="CP5" s="17"/>
      <c r="CQ5" s="17"/>
    </row>
    <row r="6" spans="6:95" ht="13.5" customHeight="1" thickBot="1">
      <c r="F6" s="4"/>
      <c r="G6" s="25"/>
      <c r="J6" s="10"/>
      <c r="K6" s="10"/>
      <c r="L6" s="5"/>
      <c r="M6" s="5"/>
      <c r="N6" s="5"/>
      <c r="O6" s="5"/>
      <c r="P6" s="5"/>
      <c r="Q6" s="5"/>
      <c r="R6" s="5"/>
      <c r="S6" s="5"/>
      <c r="T6" s="5"/>
      <c r="U6" s="5"/>
      <c r="V6" s="4"/>
      <c r="AB6" s="21"/>
      <c r="AC6" s="21"/>
      <c r="AD6" s="22"/>
      <c r="AE6" s="26"/>
      <c r="AF6" s="27"/>
      <c r="BC6" s="28"/>
      <c r="BD6" s="28"/>
      <c r="BE6" s="28"/>
      <c r="BF6" s="28"/>
      <c r="BG6" s="28"/>
      <c r="BI6" s="7"/>
      <c r="BL6" s="4"/>
      <c r="BM6" s="25"/>
      <c r="BP6" s="10"/>
      <c r="BQ6" s="10"/>
      <c r="BR6" s="5"/>
      <c r="BS6" s="5"/>
      <c r="BT6" s="5"/>
      <c r="BU6" s="5"/>
      <c r="BV6" s="5"/>
      <c r="BW6" s="5"/>
      <c r="BX6" s="5"/>
      <c r="BY6" s="5"/>
      <c r="BZ6" s="5"/>
      <c r="CB6" s="4"/>
      <c r="CH6" s="21"/>
      <c r="CI6" s="21"/>
      <c r="CJ6" s="22"/>
      <c r="CK6" s="26"/>
      <c r="CL6" s="27"/>
      <c r="CN6" s="29" t="s">
        <v>12</v>
      </c>
      <c r="CO6" s="29"/>
      <c r="CP6" s="29"/>
      <c r="CQ6" s="29"/>
    </row>
    <row r="7" spans="8:95" ht="19.5" customHeight="1" thickTop="1">
      <c r="H7" s="5"/>
      <c r="I7" s="5"/>
      <c r="J7" s="5"/>
      <c r="L7" s="5"/>
      <c r="M7" s="5"/>
      <c r="N7" s="5"/>
      <c r="O7" s="5"/>
      <c r="P7" s="5"/>
      <c r="Q7" s="5"/>
      <c r="R7" s="5"/>
      <c r="S7" s="5"/>
      <c r="T7" s="5"/>
      <c r="U7" s="5"/>
      <c r="V7" s="4"/>
      <c r="W7" s="30"/>
      <c r="X7" s="30"/>
      <c r="Y7" s="30"/>
      <c r="Z7" s="30"/>
      <c r="AA7" s="30"/>
      <c r="AB7" s="30"/>
      <c r="AC7" s="30"/>
      <c r="AD7" s="31"/>
      <c r="AE7" s="31"/>
      <c r="AF7" s="31"/>
      <c r="BB7" s="3" t="s">
        <v>13</v>
      </c>
      <c r="BC7" s="32">
        <v>57</v>
      </c>
      <c r="BD7" s="33"/>
      <c r="BE7" s="33"/>
      <c r="BF7" s="33"/>
      <c r="BG7" s="34"/>
      <c r="BI7" s="7"/>
      <c r="BL7" s="1"/>
      <c r="BN7" s="5"/>
      <c r="BO7" s="5"/>
      <c r="BP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4"/>
      <c r="CC7" s="30"/>
      <c r="CD7" s="30"/>
      <c r="CE7" s="30"/>
      <c r="CF7" s="30"/>
      <c r="CG7" s="30"/>
      <c r="CH7" s="30"/>
      <c r="CI7" s="30"/>
      <c r="CJ7" s="31"/>
      <c r="CK7" s="35" t="s">
        <v>13</v>
      </c>
      <c r="CL7" s="35"/>
      <c r="CM7" s="36"/>
      <c r="CN7" s="37"/>
      <c r="CO7" s="38"/>
      <c r="CP7" s="38"/>
      <c r="CQ7" s="39"/>
    </row>
    <row r="8" spans="1:100" s="48" customFormat="1" ht="18.75" customHeight="1">
      <c r="A8" s="40" t="s">
        <v>14</v>
      </c>
      <c r="B8" s="40" t="s">
        <v>15</v>
      </c>
      <c r="C8" s="41" t="s">
        <v>16</v>
      </c>
      <c r="D8" s="41" t="s">
        <v>17</v>
      </c>
      <c r="E8" s="41" t="s">
        <v>18</v>
      </c>
      <c r="F8" s="41" t="s">
        <v>19</v>
      </c>
      <c r="G8" s="41" t="s">
        <v>20</v>
      </c>
      <c r="H8" s="44" t="s">
        <v>21</v>
      </c>
      <c r="I8" s="42" t="s">
        <v>22</v>
      </c>
      <c r="J8" s="42" t="s">
        <v>23</v>
      </c>
      <c r="K8" s="42" t="s">
        <v>24</v>
      </c>
      <c r="L8" s="42" t="s">
        <v>25</v>
      </c>
      <c r="M8" s="42" t="s">
        <v>26</v>
      </c>
      <c r="N8" s="42" t="s">
        <v>27</v>
      </c>
      <c r="O8" s="42" t="s">
        <v>28</v>
      </c>
      <c r="P8" s="43" t="s">
        <v>29</v>
      </c>
      <c r="Q8" s="42" t="s">
        <v>30</v>
      </c>
      <c r="R8" s="42" t="s">
        <v>31</v>
      </c>
      <c r="S8" s="42" t="s">
        <v>32</v>
      </c>
      <c r="T8" s="42" t="s">
        <v>33</v>
      </c>
      <c r="U8" s="43" t="s">
        <v>34</v>
      </c>
      <c r="V8" s="42" t="s">
        <v>35</v>
      </c>
      <c r="W8" s="42" t="s">
        <v>36</v>
      </c>
      <c r="X8" s="42" t="s">
        <v>37</v>
      </c>
      <c r="Y8" s="42" t="s">
        <v>38</v>
      </c>
      <c r="Z8" s="43" t="s">
        <v>39</v>
      </c>
      <c r="AA8" s="42" t="s">
        <v>40</v>
      </c>
      <c r="AB8" s="42" t="s">
        <v>41</v>
      </c>
      <c r="AC8" s="42" t="s">
        <v>42</v>
      </c>
      <c r="AD8" s="43" t="s">
        <v>43</v>
      </c>
      <c r="AE8" s="42" t="s">
        <v>44</v>
      </c>
      <c r="AF8" s="42" t="s">
        <v>45</v>
      </c>
      <c r="AG8" s="45" t="s">
        <v>46</v>
      </c>
      <c r="AH8" s="46" t="s">
        <v>47</v>
      </c>
      <c r="AI8" s="46" t="s">
        <v>48</v>
      </c>
      <c r="AJ8" s="46" t="s">
        <v>49</v>
      </c>
      <c r="AK8" s="46" t="s">
        <v>50</v>
      </c>
      <c r="AL8" s="46" t="s">
        <v>51</v>
      </c>
      <c r="AM8" s="46" t="s">
        <v>52</v>
      </c>
      <c r="AN8" s="46" t="s">
        <v>53</v>
      </c>
      <c r="AO8" s="42" t="s">
        <v>54</v>
      </c>
      <c r="AP8" s="46" t="s">
        <v>55</v>
      </c>
      <c r="AQ8" s="46" t="s">
        <v>56</v>
      </c>
      <c r="AR8" s="46" t="s">
        <v>57</v>
      </c>
      <c r="AS8" s="46" t="s">
        <v>58</v>
      </c>
      <c r="AT8" s="46" t="s">
        <v>59</v>
      </c>
      <c r="AU8" s="46" t="s">
        <v>60</v>
      </c>
      <c r="AV8" s="46" t="s">
        <v>61</v>
      </c>
      <c r="AW8" s="46" t="s">
        <v>62</v>
      </c>
      <c r="AX8" s="46" t="s">
        <v>63</v>
      </c>
      <c r="AY8" s="42" t="s">
        <v>64</v>
      </c>
      <c r="AZ8" s="46" t="s">
        <v>65</v>
      </c>
      <c r="BB8" s="48" t="s">
        <v>66</v>
      </c>
      <c r="BC8" s="49" t="s">
        <v>245</v>
      </c>
      <c r="BD8" s="50"/>
      <c r="BE8" s="50"/>
      <c r="BF8" s="50"/>
      <c r="BG8" s="51"/>
      <c r="BI8" s="41" t="s">
        <v>16</v>
      </c>
      <c r="BJ8" s="41" t="s">
        <v>17</v>
      </c>
      <c r="BK8" s="41" t="s">
        <v>18</v>
      </c>
      <c r="BL8" s="41" t="s">
        <v>19</v>
      </c>
      <c r="BM8" s="41" t="s">
        <v>20</v>
      </c>
      <c r="BN8" s="52" t="s">
        <v>21</v>
      </c>
      <c r="BO8" s="52" t="s">
        <v>22</v>
      </c>
      <c r="BP8" s="52" t="s">
        <v>23</v>
      </c>
      <c r="BQ8" s="52" t="s">
        <v>24</v>
      </c>
      <c r="BR8" s="52" t="s">
        <v>25</v>
      </c>
      <c r="BS8" s="52" t="s">
        <v>26</v>
      </c>
      <c r="BT8" s="52" t="s">
        <v>27</v>
      </c>
      <c r="BU8" s="52" t="s">
        <v>28</v>
      </c>
      <c r="BV8" s="52" t="s">
        <v>29</v>
      </c>
      <c r="BW8" s="52" t="s">
        <v>30</v>
      </c>
      <c r="BX8" s="52" t="s">
        <v>31</v>
      </c>
      <c r="BY8" s="52" t="s">
        <v>32</v>
      </c>
      <c r="BZ8" s="52" t="s">
        <v>33</v>
      </c>
      <c r="CA8" s="52" t="s">
        <v>34</v>
      </c>
      <c r="CB8" s="52" t="s">
        <v>35</v>
      </c>
      <c r="CC8" s="52" t="s">
        <v>36</v>
      </c>
      <c r="CD8" s="52" t="s">
        <v>37</v>
      </c>
      <c r="CE8" s="52" t="s">
        <v>38</v>
      </c>
      <c r="CF8" s="52" t="s">
        <v>39</v>
      </c>
      <c r="CG8" s="52" t="s">
        <v>40</v>
      </c>
      <c r="CH8" s="52" t="s">
        <v>41</v>
      </c>
      <c r="CI8" s="52" t="s">
        <v>42</v>
      </c>
      <c r="CJ8" s="52" t="s">
        <v>43</v>
      </c>
      <c r="CK8" s="52" t="s">
        <v>44</v>
      </c>
      <c r="CL8" s="52" t="s">
        <v>45</v>
      </c>
      <c r="CN8" s="53"/>
      <c r="CO8" s="50"/>
      <c r="CP8" s="52"/>
      <c r="CQ8" s="54"/>
      <c r="CR8" s="55"/>
      <c r="CT8" s="56"/>
      <c r="CU8" s="56"/>
      <c r="CV8" s="56"/>
    </row>
    <row r="9" spans="1:100" s="64" customFormat="1" ht="21" customHeight="1">
      <c r="A9" s="57" t="s">
        <v>226</v>
      </c>
      <c r="B9" s="57">
        <v>61</v>
      </c>
      <c r="C9" s="52">
        <f aca="true" ca="1" t="shared" si="0" ref="C9:C18">OFFSET(C9,12,0)</f>
        <v>1</v>
      </c>
      <c r="D9" s="69" t="s">
        <v>434</v>
      </c>
      <c r="E9" s="57" t="s">
        <v>70</v>
      </c>
      <c r="F9" s="57">
        <v>52</v>
      </c>
      <c r="G9" s="59" t="s">
        <v>435</v>
      </c>
      <c r="H9" s="60"/>
      <c r="I9" s="61"/>
      <c r="J9" s="61"/>
      <c r="K9" s="61"/>
      <c r="L9" s="61"/>
      <c r="M9" s="60" t="s">
        <v>74</v>
      </c>
      <c r="N9" s="61"/>
      <c r="O9" s="61"/>
      <c r="P9" s="61"/>
      <c r="Q9" s="61"/>
      <c r="R9" s="60" t="s">
        <v>72</v>
      </c>
      <c r="S9" s="61"/>
      <c r="T9" s="61"/>
      <c r="U9" s="61"/>
      <c r="V9" s="61"/>
      <c r="W9" s="60" t="s">
        <v>74</v>
      </c>
      <c r="X9" s="61"/>
      <c r="Y9" s="61"/>
      <c r="Z9" s="61"/>
      <c r="AA9" s="60" t="s">
        <v>72</v>
      </c>
      <c r="AB9" s="61"/>
      <c r="AC9" s="61"/>
      <c r="AD9" s="61"/>
      <c r="AE9" s="61"/>
      <c r="AF9" s="61"/>
      <c r="AG9" s="62"/>
      <c r="AH9" s="62"/>
      <c r="AI9" s="62"/>
      <c r="AJ9" s="62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C9" s="65" t="s">
        <v>97</v>
      </c>
      <c r="BD9" s="66"/>
      <c r="BE9" s="67"/>
      <c r="BF9" s="67"/>
      <c r="BG9" s="68"/>
      <c r="BI9" s="40">
        <f aca="true" ca="1" t="shared" si="1" ref="BI9:BI18">OFFSET(BI9,12,0)</f>
        <v>1</v>
      </c>
      <c r="BJ9" s="69" t="str">
        <f aca="true" t="shared" si="2" ref="BJ9:BJ18">D9</f>
        <v>LAGOUTTE Lorenzo</v>
      </c>
      <c r="BK9" s="69" t="str">
        <f aca="true" t="shared" si="3" ref="BK9:BK18">E9</f>
        <v>M</v>
      </c>
      <c r="BL9" s="69">
        <f aca="true" t="shared" si="4" ref="BL9:BL18">F9</f>
        <v>52</v>
      </c>
      <c r="BM9" s="69" t="str">
        <f aca="true" t="shared" si="5" ref="BM9:BM18">G9</f>
        <v>AJ 61</v>
      </c>
      <c r="BN9" s="60"/>
      <c r="BO9" s="61"/>
      <c r="BP9" s="61"/>
      <c r="BQ9" s="61"/>
      <c r="BR9" s="61"/>
      <c r="BS9" s="60"/>
      <c r="BT9" s="61"/>
      <c r="BU9" s="61"/>
      <c r="BV9" s="61"/>
      <c r="BW9" s="61"/>
      <c r="BX9" s="60"/>
      <c r="BY9" s="61"/>
      <c r="BZ9" s="61"/>
      <c r="CA9" s="61"/>
      <c r="CB9" s="61"/>
      <c r="CC9" s="60"/>
      <c r="CD9" s="61"/>
      <c r="CE9" s="61"/>
      <c r="CF9" s="61"/>
      <c r="CG9" s="60"/>
      <c r="CH9" s="61"/>
      <c r="CI9" s="61"/>
      <c r="CJ9" s="61"/>
      <c r="CK9" s="61"/>
      <c r="CL9" s="61"/>
      <c r="CN9" s="65"/>
      <c r="CO9" s="66"/>
      <c r="CP9" s="67"/>
      <c r="CQ9" s="68"/>
      <c r="CS9" s="56"/>
      <c r="CT9" s="56"/>
      <c r="CU9" s="56"/>
      <c r="CV9" s="56"/>
    </row>
    <row r="10" spans="1:100" s="48" customFormat="1" ht="21" customHeight="1">
      <c r="A10" s="57" t="s">
        <v>68</v>
      </c>
      <c r="B10" s="57">
        <v>49</v>
      </c>
      <c r="C10" s="52">
        <f ca="1" t="shared" si="0"/>
        <v>2</v>
      </c>
      <c r="D10" s="58" t="s">
        <v>436</v>
      </c>
      <c r="E10" s="57" t="s">
        <v>70</v>
      </c>
      <c r="F10" s="57">
        <v>55</v>
      </c>
      <c r="G10" s="59" t="s">
        <v>177</v>
      </c>
      <c r="H10" s="61"/>
      <c r="I10" s="61"/>
      <c r="J10" s="60" t="s">
        <v>84</v>
      </c>
      <c r="K10" s="61"/>
      <c r="L10" s="61"/>
      <c r="M10" s="61"/>
      <c r="N10" s="61"/>
      <c r="O10" s="60" t="s">
        <v>74</v>
      </c>
      <c r="P10" s="61"/>
      <c r="Q10" s="61"/>
      <c r="R10" s="61"/>
      <c r="S10" s="60" t="s">
        <v>72</v>
      </c>
      <c r="T10" s="61"/>
      <c r="U10" s="61"/>
      <c r="V10" s="61"/>
      <c r="W10" s="61"/>
      <c r="X10" s="61"/>
      <c r="Y10" s="60" t="s">
        <v>139</v>
      </c>
      <c r="Z10" s="61"/>
      <c r="AA10" s="61"/>
      <c r="AB10" s="60" t="s">
        <v>72</v>
      </c>
      <c r="AC10" s="61"/>
      <c r="AD10" s="61"/>
      <c r="AE10" s="61"/>
      <c r="AF10" s="61"/>
      <c r="AG10" s="62"/>
      <c r="AH10" s="63"/>
      <c r="AI10" s="63"/>
      <c r="AJ10" s="63"/>
      <c r="AK10" s="62"/>
      <c r="AL10" s="63"/>
      <c r="AM10" s="63"/>
      <c r="AN10" s="63"/>
      <c r="AO10" s="63"/>
      <c r="AP10" s="63"/>
      <c r="AQ10" s="62"/>
      <c r="AR10" s="62"/>
      <c r="AS10" s="63"/>
      <c r="AT10" s="63"/>
      <c r="AU10" s="63"/>
      <c r="AV10" s="63"/>
      <c r="AW10" s="63"/>
      <c r="AX10" s="63"/>
      <c r="AY10" s="63"/>
      <c r="AZ10" s="63"/>
      <c r="BC10" s="65"/>
      <c r="BD10" s="66"/>
      <c r="BE10" s="67"/>
      <c r="BF10" s="67"/>
      <c r="BG10" s="68"/>
      <c r="BI10" s="40">
        <f ca="1" t="shared" si="1"/>
        <v>2</v>
      </c>
      <c r="BJ10" s="69" t="str">
        <f t="shared" si="2"/>
        <v>DANVERT Thomas</v>
      </c>
      <c r="BK10" s="69" t="str">
        <f t="shared" si="3"/>
        <v>M</v>
      </c>
      <c r="BL10" s="69">
        <f t="shared" si="4"/>
        <v>55</v>
      </c>
      <c r="BM10" s="69" t="str">
        <f t="shared" si="5"/>
        <v>J.C. DU BASSIN SAUMUROIS</v>
      </c>
      <c r="BN10" s="61"/>
      <c r="BO10" s="61"/>
      <c r="BP10" s="60"/>
      <c r="BQ10" s="61"/>
      <c r="BR10" s="61"/>
      <c r="BS10" s="61"/>
      <c r="BT10" s="61"/>
      <c r="BU10" s="60"/>
      <c r="BV10" s="61"/>
      <c r="BW10" s="61"/>
      <c r="BX10" s="61"/>
      <c r="BY10" s="60"/>
      <c r="BZ10" s="61"/>
      <c r="CA10" s="61"/>
      <c r="CB10" s="61"/>
      <c r="CC10" s="61"/>
      <c r="CD10" s="61"/>
      <c r="CE10" s="60"/>
      <c r="CF10" s="61"/>
      <c r="CG10" s="61"/>
      <c r="CH10" s="60"/>
      <c r="CI10" s="61"/>
      <c r="CJ10" s="61"/>
      <c r="CK10" s="61"/>
      <c r="CL10" s="61"/>
      <c r="CN10" s="65"/>
      <c r="CO10" s="66"/>
      <c r="CP10" s="67"/>
      <c r="CQ10" s="68"/>
      <c r="CT10" s="3"/>
      <c r="CU10" s="3"/>
      <c r="CV10" s="3"/>
    </row>
    <row r="11" spans="1:95" s="48" customFormat="1" ht="21" customHeight="1">
      <c r="A11" s="57" t="s">
        <v>85</v>
      </c>
      <c r="B11" s="57">
        <v>35</v>
      </c>
      <c r="C11" s="52">
        <f ca="1" t="shared" si="0"/>
        <v>3</v>
      </c>
      <c r="D11" s="58" t="s">
        <v>437</v>
      </c>
      <c r="E11" s="57" t="s">
        <v>70</v>
      </c>
      <c r="F11" s="57">
        <v>55</v>
      </c>
      <c r="G11" s="59" t="s">
        <v>438</v>
      </c>
      <c r="H11" s="60"/>
      <c r="I11" s="61"/>
      <c r="J11" s="61"/>
      <c r="K11" s="61"/>
      <c r="L11" s="61"/>
      <c r="M11" s="61"/>
      <c r="N11" s="61"/>
      <c r="O11" s="61"/>
      <c r="P11" s="60"/>
      <c r="Q11" s="61"/>
      <c r="R11" s="61"/>
      <c r="S11" s="61"/>
      <c r="T11" s="61"/>
      <c r="U11" s="60"/>
      <c r="V11" s="61"/>
      <c r="W11" s="61"/>
      <c r="X11" s="61"/>
      <c r="Y11" s="61"/>
      <c r="Z11" s="60"/>
      <c r="AA11" s="61"/>
      <c r="AB11" s="61"/>
      <c r="AC11" s="61"/>
      <c r="AD11" s="60"/>
      <c r="AE11" s="61"/>
      <c r="AF11" s="61"/>
      <c r="AG11" s="63"/>
      <c r="AH11" s="63"/>
      <c r="AI11" s="63"/>
      <c r="AJ11" s="63"/>
      <c r="AK11" s="62"/>
      <c r="AL11" s="63"/>
      <c r="AM11" s="63"/>
      <c r="AN11" s="63"/>
      <c r="AO11" s="63"/>
      <c r="AP11" s="63"/>
      <c r="AQ11" s="63"/>
      <c r="AR11" s="63"/>
      <c r="AS11" s="62"/>
      <c r="AT11" s="62"/>
      <c r="AU11" s="62"/>
      <c r="AV11" s="63"/>
      <c r="AW11" s="63"/>
      <c r="AX11" s="63"/>
      <c r="AY11" s="63"/>
      <c r="AZ11" s="63"/>
      <c r="BC11" s="65"/>
      <c r="BD11" s="66"/>
      <c r="BE11" s="67"/>
      <c r="BF11" s="67"/>
      <c r="BG11" s="68"/>
      <c r="BI11" s="40">
        <f ca="1" t="shared" si="1"/>
        <v>3</v>
      </c>
      <c r="BJ11" s="69" t="str">
        <f t="shared" si="2"/>
        <v>DAYON Morgan</v>
      </c>
      <c r="BK11" s="69" t="str">
        <f t="shared" si="3"/>
        <v>M</v>
      </c>
      <c r="BL11" s="69">
        <f t="shared" si="4"/>
        <v>55</v>
      </c>
      <c r="BM11" s="69" t="str">
        <f t="shared" si="5"/>
        <v>J.C.REDONNAIS</v>
      </c>
      <c r="BN11" s="60"/>
      <c r="BO11" s="61"/>
      <c r="BP11" s="61"/>
      <c r="BQ11" s="61"/>
      <c r="BR11" s="61"/>
      <c r="BS11" s="61"/>
      <c r="BT11" s="61"/>
      <c r="BU11" s="61"/>
      <c r="BV11" s="60"/>
      <c r="BW11" s="61"/>
      <c r="BX11" s="61"/>
      <c r="BY11" s="61"/>
      <c r="BZ11" s="61"/>
      <c r="CA11" s="60"/>
      <c r="CB11" s="61"/>
      <c r="CC11" s="61"/>
      <c r="CD11" s="61"/>
      <c r="CE11" s="61"/>
      <c r="CF11" s="60"/>
      <c r="CG11" s="61"/>
      <c r="CH11" s="61"/>
      <c r="CI11" s="61"/>
      <c r="CJ11" s="60"/>
      <c r="CK11" s="61"/>
      <c r="CL11" s="61"/>
      <c r="CN11" s="65"/>
      <c r="CO11" s="66"/>
      <c r="CP11" s="67"/>
      <c r="CQ11" s="68"/>
    </row>
    <row r="12" spans="1:95" s="48" customFormat="1" ht="21" customHeight="1">
      <c r="A12" s="57" t="s">
        <v>143</v>
      </c>
      <c r="B12" s="57">
        <v>37</v>
      </c>
      <c r="C12" s="52">
        <f ca="1" t="shared" si="0"/>
        <v>4</v>
      </c>
      <c r="D12" s="58" t="s">
        <v>439</v>
      </c>
      <c r="E12" s="57" t="s">
        <v>70</v>
      </c>
      <c r="F12" s="57">
        <v>56</v>
      </c>
      <c r="G12" s="59" t="s">
        <v>440</v>
      </c>
      <c r="H12" s="61"/>
      <c r="I12" s="61"/>
      <c r="J12" s="60" t="s">
        <v>88</v>
      </c>
      <c r="K12" s="61"/>
      <c r="L12" s="61"/>
      <c r="M12" s="61"/>
      <c r="N12" s="60" t="s">
        <v>88</v>
      </c>
      <c r="O12" s="61"/>
      <c r="P12" s="61"/>
      <c r="Q12" s="61"/>
      <c r="R12" s="60" t="s">
        <v>100</v>
      </c>
      <c r="S12" s="61"/>
      <c r="T12" s="61"/>
      <c r="U12" s="61"/>
      <c r="V12" s="60" t="s">
        <v>88</v>
      </c>
      <c r="W12" s="61"/>
      <c r="X12" s="61"/>
      <c r="Y12" s="61"/>
      <c r="Z12" s="61"/>
      <c r="AA12" s="61"/>
      <c r="AB12" s="61"/>
      <c r="AC12" s="61"/>
      <c r="AD12" s="61"/>
      <c r="AE12" s="60" t="s">
        <v>72</v>
      </c>
      <c r="AF12" s="61"/>
      <c r="AG12" s="63"/>
      <c r="AH12" s="63"/>
      <c r="AI12" s="63"/>
      <c r="AJ12" s="63"/>
      <c r="AK12" s="63"/>
      <c r="AL12" s="62"/>
      <c r="AM12" s="62"/>
      <c r="AN12" s="62"/>
      <c r="AO12" s="63"/>
      <c r="AP12" s="63"/>
      <c r="AQ12" s="63"/>
      <c r="AR12" s="63"/>
      <c r="AS12" s="62"/>
      <c r="AT12" s="63"/>
      <c r="AU12" s="63"/>
      <c r="AV12" s="63"/>
      <c r="AW12" s="63"/>
      <c r="AX12" s="63"/>
      <c r="AY12" s="63"/>
      <c r="AZ12" s="63"/>
      <c r="BC12" s="65"/>
      <c r="BD12" s="66"/>
      <c r="BE12" s="67"/>
      <c r="BF12" s="67"/>
      <c r="BG12" s="68"/>
      <c r="BI12" s="40">
        <f ca="1" t="shared" si="1"/>
        <v>4</v>
      </c>
      <c r="BJ12" s="69" t="str">
        <f t="shared" si="2"/>
        <v>GODDE Jeremy</v>
      </c>
      <c r="BK12" s="69" t="str">
        <f t="shared" si="3"/>
        <v>M</v>
      </c>
      <c r="BL12" s="69">
        <f t="shared" si="4"/>
        <v>56</v>
      </c>
      <c r="BM12" s="69" t="str">
        <f t="shared" si="5"/>
        <v>BALLAN JUDO CLUB</v>
      </c>
      <c r="BN12" s="61"/>
      <c r="BO12" s="61"/>
      <c r="BP12" s="60"/>
      <c r="BQ12" s="61"/>
      <c r="BR12" s="61"/>
      <c r="BS12" s="61"/>
      <c r="BT12" s="60"/>
      <c r="BU12" s="61"/>
      <c r="BV12" s="61"/>
      <c r="BW12" s="61"/>
      <c r="BX12" s="60"/>
      <c r="BY12" s="61"/>
      <c r="BZ12" s="61"/>
      <c r="CA12" s="61"/>
      <c r="CB12" s="60"/>
      <c r="CC12" s="61"/>
      <c r="CD12" s="61"/>
      <c r="CE12" s="61"/>
      <c r="CF12" s="61"/>
      <c r="CG12" s="61"/>
      <c r="CH12" s="61"/>
      <c r="CI12" s="61"/>
      <c r="CJ12" s="61"/>
      <c r="CK12" s="60"/>
      <c r="CL12" s="61"/>
      <c r="CN12" s="65"/>
      <c r="CO12" s="66"/>
      <c r="CP12" s="67"/>
      <c r="CQ12" s="68"/>
    </row>
    <row r="13" spans="1:95" s="48" customFormat="1" ht="21" customHeight="1">
      <c r="A13" s="57" t="s">
        <v>68</v>
      </c>
      <c r="B13" s="57">
        <v>44</v>
      </c>
      <c r="C13" s="52">
        <f ca="1" t="shared" si="0"/>
        <v>5</v>
      </c>
      <c r="D13" s="58" t="s">
        <v>441</v>
      </c>
      <c r="E13" s="57" t="s">
        <v>70</v>
      </c>
      <c r="F13" s="57">
        <v>56</v>
      </c>
      <c r="G13" s="59" t="s">
        <v>331</v>
      </c>
      <c r="H13" s="61"/>
      <c r="I13" s="61"/>
      <c r="J13" s="61"/>
      <c r="K13" s="60" t="s">
        <v>132</v>
      </c>
      <c r="L13" s="61"/>
      <c r="M13" s="61"/>
      <c r="N13" s="61"/>
      <c r="O13" s="61"/>
      <c r="P13" s="60"/>
      <c r="Q13" s="61"/>
      <c r="R13" s="61"/>
      <c r="S13" s="61"/>
      <c r="T13" s="61"/>
      <c r="U13" s="61"/>
      <c r="V13" s="61"/>
      <c r="W13" s="60" t="s">
        <v>72</v>
      </c>
      <c r="X13" s="61"/>
      <c r="Y13" s="61"/>
      <c r="Z13" s="61"/>
      <c r="AA13" s="61"/>
      <c r="AB13" s="60" t="s">
        <v>97</v>
      </c>
      <c r="AC13" s="61"/>
      <c r="AD13" s="61"/>
      <c r="AE13" s="61"/>
      <c r="AF13" s="60" t="s">
        <v>184</v>
      </c>
      <c r="AG13" s="63"/>
      <c r="AH13" s="63"/>
      <c r="AI13" s="63"/>
      <c r="AJ13" s="63"/>
      <c r="AK13" s="63"/>
      <c r="AL13" s="62"/>
      <c r="AM13" s="63"/>
      <c r="AN13" s="63"/>
      <c r="AO13" s="62" t="s">
        <v>97</v>
      </c>
      <c r="AP13" s="62"/>
      <c r="AQ13" s="63"/>
      <c r="AR13" s="63"/>
      <c r="AS13" s="63"/>
      <c r="AT13" s="63"/>
      <c r="AU13" s="63"/>
      <c r="AV13" s="62"/>
      <c r="AW13" s="63"/>
      <c r="AX13" s="63"/>
      <c r="AY13" s="63"/>
      <c r="AZ13" s="63"/>
      <c r="BC13" s="65"/>
      <c r="BD13" s="67"/>
      <c r="BE13" s="67"/>
      <c r="BF13" s="67"/>
      <c r="BG13" s="68"/>
      <c r="BI13" s="40">
        <f ca="1" t="shared" si="1"/>
        <v>5</v>
      </c>
      <c r="BJ13" s="69" t="str">
        <f t="shared" si="2"/>
        <v>HARRACHE Yanis</v>
      </c>
      <c r="BK13" s="69" t="str">
        <f t="shared" si="3"/>
        <v>M</v>
      </c>
      <c r="BL13" s="69">
        <f t="shared" si="4"/>
        <v>56</v>
      </c>
      <c r="BM13" s="69" t="str">
        <f t="shared" si="5"/>
        <v>JUDO CLUB BOUGUENAIS</v>
      </c>
      <c r="BN13" s="61"/>
      <c r="BO13" s="61"/>
      <c r="BP13" s="61"/>
      <c r="BQ13" s="60"/>
      <c r="BR13" s="61"/>
      <c r="BS13" s="61"/>
      <c r="BT13" s="61"/>
      <c r="BU13" s="61"/>
      <c r="BV13" s="60"/>
      <c r="BW13" s="61"/>
      <c r="BX13" s="61"/>
      <c r="BY13" s="61"/>
      <c r="BZ13" s="61"/>
      <c r="CA13" s="61"/>
      <c r="CB13" s="61"/>
      <c r="CC13" s="60"/>
      <c r="CD13" s="61"/>
      <c r="CE13" s="61"/>
      <c r="CF13" s="61"/>
      <c r="CG13" s="61"/>
      <c r="CH13" s="60"/>
      <c r="CI13" s="61"/>
      <c r="CJ13" s="61"/>
      <c r="CK13" s="61"/>
      <c r="CL13" s="60"/>
      <c r="CN13" s="65"/>
      <c r="CO13" s="67"/>
      <c r="CP13" s="67"/>
      <c r="CQ13" s="68"/>
    </row>
    <row r="14" spans="1:95" s="48" customFormat="1" ht="21" customHeight="1">
      <c r="A14" s="57" t="s">
        <v>221</v>
      </c>
      <c r="B14" s="57">
        <v>79</v>
      </c>
      <c r="C14" s="52">
        <f ca="1" t="shared" si="0"/>
        <v>6</v>
      </c>
      <c r="D14" s="58" t="s">
        <v>442</v>
      </c>
      <c r="E14" s="57" t="s">
        <v>70</v>
      </c>
      <c r="F14" s="57">
        <v>57</v>
      </c>
      <c r="G14" s="59" t="s">
        <v>223</v>
      </c>
      <c r="H14" s="61"/>
      <c r="I14" s="61"/>
      <c r="J14" s="61"/>
      <c r="K14" s="61"/>
      <c r="L14" s="61"/>
      <c r="M14" s="60" t="s">
        <v>72</v>
      </c>
      <c r="N14" s="61"/>
      <c r="O14" s="61"/>
      <c r="P14" s="61"/>
      <c r="Q14" s="60" t="s">
        <v>184</v>
      </c>
      <c r="R14" s="61"/>
      <c r="S14" s="60" t="s">
        <v>88</v>
      </c>
      <c r="T14" s="61"/>
      <c r="U14" s="61"/>
      <c r="V14" s="61"/>
      <c r="W14" s="61"/>
      <c r="X14" s="61"/>
      <c r="Y14" s="61"/>
      <c r="Z14" s="60"/>
      <c r="AA14" s="61"/>
      <c r="AB14" s="61"/>
      <c r="AC14" s="60" t="s">
        <v>72</v>
      </c>
      <c r="AD14" s="61"/>
      <c r="AE14" s="61"/>
      <c r="AF14" s="61"/>
      <c r="AG14" s="63"/>
      <c r="AH14" s="63"/>
      <c r="AI14" s="63"/>
      <c r="AJ14" s="63"/>
      <c r="AK14" s="63"/>
      <c r="AL14" s="63"/>
      <c r="AM14" s="62"/>
      <c r="AN14" s="63"/>
      <c r="AO14" s="62" t="s">
        <v>72</v>
      </c>
      <c r="AP14" s="63"/>
      <c r="AQ14" s="63"/>
      <c r="AR14" s="63"/>
      <c r="AS14" s="63"/>
      <c r="AT14" s="63"/>
      <c r="AU14" s="63"/>
      <c r="AV14" s="63"/>
      <c r="AW14" s="62"/>
      <c r="AX14" s="62"/>
      <c r="AY14" s="63"/>
      <c r="AZ14" s="63"/>
      <c r="BC14" s="65"/>
      <c r="BD14" s="67"/>
      <c r="BE14" s="67"/>
      <c r="BF14" s="67"/>
      <c r="BG14" s="68"/>
      <c r="BI14" s="40">
        <f ca="1" t="shared" si="1"/>
        <v>6</v>
      </c>
      <c r="BJ14" s="69" t="str">
        <f t="shared" si="2"/>
        <v>GIROIRE Antonin</v>
      </c>
      <c r="BK14" s="69" t="str">
        <f t="shared" si="3"/>
        <v>M</v>
      </c>
      <c r="BL14" s="69">
        <f t="shared" si="4"/>
        <v>57</v>
      </c>
      <c r="BM14" s="69" t="str">
        <f t="shared" si="5"/>
        <v>JC DU BOCAGE BRESSUIRAIS</v>
      </c>
      <c r="BN14" s="61"/>
      <c r="BO14" s="61"/>
      <c r="BP14" s="61"/>
      <c r="BQ14" s="61"/>
      <c r="BR14" s="61"/>
      <c r="BS14" s="60"/>
      <c r="BT14" s="61"/>
      <c r="BU14" s="61"/>
      <c r="BV14" s="61"/>
      <c r="BW14" s="60"/>
      <c r="BX14" s="61"/>
      <c r="BY14" s="60"/>
      <c r="BZ14" s="61"/>
      <c r="CA14" s="61"/>
      <c r="CB14" s="61"/>
      <c r="CC14" s="61"/>
      <c r="CD14" s="61"/>
      <c r="CE14" s="61"/>
      <c r="CF14" s="60"/>
      <c r="CG14" s="61"/>
      <c r="CH14" s="61"/>
      <c r="CI14" s="60"/>
      <c r="CJ14" s="61"/>
      <c r="CK14" s="61"/>
      <c r="CL14" s="61"/>
      <c r="CN14" s="65"/>
      <c r="CO14" s="67"/>
      <c r="CP14" s="67"/>
      <c r="CQ14" s="68"/>
    </row>
    <row r="15" spans="1:95" s="48" customFormat="1" ht="21" customHeight="1">
      <c r="A15" s="57" t="s">
        <v>68</v>
      </c>
      <c r="B15" s="57">
        <v>85</v>
      </c>
      <c r="C15" s="52">
        <f ca="1" t="shared" si="0"/>
        <v>7</v>
      </c>
      <c r="D15" s="58" t="s">
        <v>443</v>
      </c>
      <c r="E15" s="57" t="s">
        <v>70</v>
      </c>
      <c r="F15" s="57">
        <v>57</v>
      </c>
      <c r="G15" s="59" t="s">
        <v>83</v>
      </c>
      <c r="H15" s="61"/>
      <c r="I15" s="61"/>
      <c r="J15" s="61"/>
      <c r="K15" s="61"/>
      <c r="L15" s="60" t="s">
        <v>100</v>
      </c>
      <c r="M15" s="61"/>
      <c r="N15" s="61"/>
      <c r="O15" s="60" t="s">
        <v>84</v>
      </c>
      <c r="P15" s="61"/>
      <c r="Q15" s="61"/>
      <c r="R15" s="61"/>
      <c r="S15" s="61"/>
      <c r="T15" s="61"/>
      <c r="U15" s="60"/>
      <c r="V15" s="61"/>
      <c r="W15" s="61"/>
      <c r="X15" s="60" t="s">
        <v>72</v>
      </c>
      <c r="Y15" s="61"/>
      <c r="Z15" s="61"/>
      <c r="AA15" s="60" t="s">
        <v>139</v>
      </c>
      <c r="AB15" s="61"/>
      <c r="AC15" s="61"/>
      <c r="AD15" s="61"/>
      <c r="AE15" s="61"/>
      <c r="AF15" s="61"/>
      <c r="AG15" s="63"/>
      <c r="AH15" s="63"/>
      <c r="AI15" s="63"/>
      <c r="AJ15" s="63"/>
      <c r="AK15" s="63"/>
      <c r="AL15" s="63"/>
      <c r="AM15" s="63"/>
      <c r="AN15" s="62"/>
      <c r="AO15" s="63"/>
      <c r="AP15" s="62"/>
      <c r="AQ15" s="63"/>
      <c r="AR15" s="63"/>
      <c r="AS15" s="63"/>
      <c r="AT15" s="63"/>
      <c r="AU15" s="63"/>
      <c r="AV15" s="63"/>
      <c r="AW15" s="62"/>
      <c r="AX15" s="63"/>
      <c r="AY15" s="62" t="s">
        <v>90</v>
      </c>
      <c r="AZ15" s="63"/>
      <c r="BC15" s="65"/>
      <c r="BD15" s="67"/>
      <c r="BE15" s="67"/>
      <c r="BF15" s="67"/>
      <c r="BG15" s="68"/>
      <c r="BI15" s="40">
        <f ca="1" t="shared" si="1"/>
        <v>7</v>
      </c>
      <c r="BJ15" s="69" t="str">
        <f t="shared" si="2"/>
        <v>PAPIN Davi</v>
      </c>
      <c r="BK15" s="69" t="str">
        <f t="shared" si="3"/>
        <v>M</v>
      </c>
      <c r="BL15" s="69">
        <f t="shared" si="4"/>
        <v>57</v>
      </c>
      <c r="BM15" s="69" t="str">
        <f t="shared" si="5"/>
        <v>JUDO 85</v>
      </c>
      <c r="BN15" s="61"/>
      <c r="BO15" s="61"/>
      <c r="BP15" s="61"/>
      <c r="BQ15" s="61"/>
      <c r="BR15" s="60"/>
      <c r="BS15" s="61"/>
      <c r="BT15" s="61"/>
      <c r="BU15" s="60"/>
      <c r="BV15" s="61"/>
      <c r="BW15" s="61"/>
      <c r="BX15" s="61"/>
      <c r="BY15" s="61"/>
      <c r="BZ15" s="61"/>
      <c r="CA15" s="60"/>
      <c r="CB15" s="61"/>
      <c r="CC15" s="61"/>
      <c r="CD15" s="60"/>
      <c r="CE15" s="61"/>
      <c r="CF15" s="61"/>
      <c r="CG15" s="60"/>
      <c r="CH15" s="61"/>
      <c r="CI15" s="61"/>
      <c r="CJ15" s="61"/>
      <c r="CK15" s="61"/>
      <c r="CL15" s="61"/>
      <c r="CN15" s="65"/>
      <c r="CO15" s="67"/>
      <c r="CP15" s="67"/>
      <c r="CQ15" s="68"/>
    </row>
    <row r="16" spans="1:95" s="48" customFormat="1" ht="21" customHeight="1">
      <c r="A16" s="57" t="s">
        <v>68</v>
      </c>
      <c r="B16" s="57">
        <v>72</v>
      </c>
      <c r="C16" s="52">
        <f ca="1" t="shared" si="0"/>
        <v>8</v>
      </c>
      <c r="D16" s="58" t="s">
        <v>444</v>
      </c>
      <c r="E16" s="57" t="s">
        <v>70</v>
      </c>
      <c r="F16" s="57">
        <v>58</v>
      </c>
      <c r="G16" s="59" t="s">
        <v>198</v>
      </c>
      <c r="H16" s="61"/>
      <c r="I16" s="60" t="s">
        <v>72</v>
      </c>
      <c r="J16" s="61"/>
      <c r="K16" s="61"/>
      <c r="L16" s="61"/>
      <c r="M16" s="61"/>
      <c r="N16" s="60" t="s">
        <v>72</v>
      </c>
      <c r="O16" s="61"/>
      <c r="P16" s="61"/>
      <c r="Q16" s="61"/>
      <c r="R16" s="61"/>
      <c r="S16" s="61"/>
      <c r="T16" s="60" t="s">
        <v>88</v>
      </c>
      <c r="U16" s="61"/>
      <c r="V16" s="61"/>
      <c r="W16" s="61"/>
      <c r="X16" s="61"/>
      <c r="Y16" s="60" t="s">
        <v>72</v>
      </c>
      <c r="Z16" s="61"/>
      <c r="AA16" s="61"/>
      <c r="AB16" s="61"/>
      <c r="AC16" s="61"/>
      <c r="AD16" s="60"/>
      <c r="AE16" s="61"/>
      <c r="AF16" s="61"/>
      <c r="AG16" s="63"/>
      <c r="AH16" s="62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2"/>
      <c r="AW16" s="63"/>
      <c r="AX16" s="62"/>
      <c r="AY16" s="62" t="s">
        <v>72</v>
      </c>
      <c r="AZ16" s="63"/>
      <c r="BC16" s="65"/>
      <c r="BD16" s="67"/>
      <c r="BE16" s="67"/>
      <c r="BF16" s="67"/>
      <c r="BG16" s="68"/>
      <c r="BI16" s="40">
        <f ca="1" t="shared" si="1"/>
        <v>8</v>
      </c>
      <c r="BJ16" s="69" t="str">
        <f t="shared" si="2"/>
        <v>DIDIER Loic</v>
      </c>
      <c r="BK16" s="69" t="str">
        <f t="shared" si="3"/>
        <v>M</v>
      </c>
      <c r="BL16" s="69">
        <f t="shared" si="4"/>
        <v>58</v>
      </c>
      <c r="BM16" s="69" t="str">
        <f t="shared" si="5"/>
        <v>KODOKAN RUAUDIN MULSANNE</v>
      </c>
      <c r="BN16" s="61"/>
      <c r="BO16" s="60"/>
      <c r="BP16" s="61"/>
      <c r="BQ16" s="61"/>
      <c r="BR16" s="61"/>
      <c r="BS16" s="61"/>
      <c r="BT16" s="60"/>
      <c r="BU16" s="61"/>
      <c r="BV16" s="61"/>
      <c r="BW16" s="61"/>
      <c r="BX16" s="61"/>
      <c r="BY16" s="61"/>
      <c r="BZ16" s="60"/>
      <c r="CA16" s="61"/>
      <c r="CB16" s="61"/>
      <c r="CC16" s="61"/>
      <c r="CD16" s="61"/>
      <c r="CE16" s="60"/>
      <c r="CF16" s="61"/>
      <c r="CG16" s="61"/>
      <c r="CH16" s="61"/>
      <c r="CI16" s="61"/>
      <c r="CJ16" s="60"/>
      <c r="CK16" s="61"/>
      <c r="CL16" s="61"/>
      <c r="CN16" s="65"/>
      <c r="CO16" s="67"/>
      <c r="CP16" s="67"/>
      <c r="CQ16" s="68"/>
    </row>
    <row r="17" spans="1:95" s="48" customFormat="1" ht="21" customHeight="1">
      <c r="A17" s="57" t="s">
        <v>68</v>
      </c>
      <c r="B17" s="57">
        <v>72</v>
      </c>
      <c r="C17" s="52">
        <f ca="1" t="shared" si="0"/>
        <v>9</v>
      </c>
      <c r="D17" s="58" t="s">
        <v>445</v>
      </c>
      <c r="E17" s="57" t="s">
        <v>70</v>
      </c>
      <c r="F17" s="57">
        <v>58</v>
      </c>
      <c r="G17" s="59" t="s">
        <v>339</v>
      </c>
      <c r="H17" s="61"/>
      <c r="I17" s="61"/>
      <c r="J17" s="61"/>
      <c r="K17" s="60" t="s">
        <v>72</v>
      </c>
      <c r="L17" s="61"/>
      <c r="M17" s="61"/>
      <c r="N17" s="61"/>
      <c r="O17" s="61"/>
      <c r="P17" s="61"/>
      <c r="Q17" s="60" t="s">
        <v>72</v>
      </c>
      <c r="R17" s="61"/>
      <c r="S17" s="61"/>
      <c r="T17" s="60" t="s">
        <v>72</v>
      </c>
      <c r="U17" s="61"/>
      <c r="V17" s="61"/>
      <c r="W17" s="61"/>
      <c r="X17" s="60" t="s">
        <v>72</v>
      </c>
      <c r="Y17" s="61"/>
      <c r="Z17" s="61"/>
      <c r="AA17" s="61"/>
      <c r="AB17" s="61"/>
      <c r="AC17" s="61"/>
      <c r="AD17" s="61"/>
      <c r="AE17" s="60" t="s">
        <v>90</v>
      </c>
      <c r="AF17" s="61"/>
      <c r="AG17" s="63"/>
      <c r="AH17" s="63"/>
      <c r="AI17" s="62"/>
      <c r="AJ17" s="63"/>
      <c r="AK17" s="63"/>
      <c r="AL17" s="63"/>
      <c r="AM17" s="63"/>
      <c r="AN17" s="63"/>
      <c r="AO17" s="63"/>
      <c r="AP17" s="63"/>
      <c r="AQ17" s="62"/>
      <c r="AR17" s="63"/>
      <c r="AS17" s="63"/>
      <c r="AT17" s="62"/>
      <c r="AU17" s="63"/>
      <c r="AV17" s="63"/>
      <c r="AW17" s="63"/>
      <c r="AX17" s="63"/>
      <c r="AY17" s="63"/>
      <c r="AZ17" s="62"/>
      <c r="BC17" s="65"/>
      <c r="BD17" s="67"/>
      <c r="BE17" s="67"/>
      <c r="BF17" s="67"/>
      <c r="BG17" s="68"/>
      <c r="BI17" s="40">
        <f ca="1" t="shared" si="1"/>
        <v>9</v>
      </c>
      <c r="BJ17" s="69" t="str">
        <f t="shared" si="2"/>
        <v>GAUTIER Baptiste</v>
      </c>
      <c r="BK17" s="69" t="str">
        <f t="shared" si="3"/>
        <v>M</v>
      </c>
      <c r="BL17" s="69">
        <f t="shared" si="4"/>
        <v>58</v>
      </c>
      <c r="BM17" s="69" t="str">
        <f t="shared" si="5"/>
        <v>ANTONNIERE JUDO CLUB 72</v>
      </c>
      <c r="BN17" s="61"/>
      <c r="BO17" s="61"/>
      <c r="BP17" s="61"/>
      <c r="BQ17" s="60"/>
      <c r="BR17" s="61"/>
      <c r="BS17" s="61"/>
      <c r="BT17" s="61"/>
      <c r="BU17" s="61"/>
      <c r="BV17" s="61"/>
      <c r="BW17" s="60"/>
      <c r="BX17" s="61"/>
      <c r="BY17" s="61"/>
      <c r="BZ17" s="60"/>
      <c r="CA17" s="61"/>
      <c r="CB17" s="61"/>
      <c r="CC17" s="61"/>
      <c r="CD17" s="60"/>
      <c r="CE17" s="61"/>
      <c r="CF17" s="61"/>
      <c r="CG17" s="61"/>
      <c r="CH17" s="61"/>
      <c r="CI17" s="61"/>
      <c r="CJ17" s="61"/>
      <c r="CK17" s="60"/>
      <c r="CL17" s="61"/>
      <c r="CN17" s="65"/>
      <c r="CO17" s="67"/>
      <c r="CP17" s="67"/>
      <c r="CQ17" s="68"/>
    </row>
    <row r="18" spans="1:95" s="48" customFormat="1" ht="21" customHeight="1" thickBot="1">
      <c r="A18" s="57" t="s">
        <v>68</v>
      </c>
      <c r="B18" s="57">
        <v>44</v>
      </c>
      <c r="C18" s="52">
        <f ca="1" t="shared" si="0"/>
        <v>10</v>
      </c>
      <c r="D18" s="58" t="s">
        <v>446</v>
      </c>
      <c r="E18" s="57" t="s">
        <v>70</v>
      </c>
      <c r="F18" s="57">
        <v>59</v>
      </c>
      <c r="G18" s="59" t="s">
        <v>211</v>
      </c>
      <c r="H18" s="61"/>
      <c r="I18" s="60" t="s">
        <v>97</v>
      </c>
      <c r="J18" s="61"/>
      <c r="K18" s="61"/>
      <c r="L18" s="60" t="s">
        <v>72</v>
      </c>
      <c r="M18" s="61"/>
      <c r="N18" s="61"/>
      <c r="O18" s="61"/>
      <c r="P18" s="61"/>
      <c r="Q18" s="61"/>
      <c r="R18" s="61"/>
      <c r="S18" s="61"/>
      <c r="T18" s="61"/>
      <c r="U18" s="61"/>
      <c r="V18" s="60" t="s">
        <v>72</v>
      </c>
      <c r="W18" s="61"/>
      <c r="X18" s="61"/>
      <c r="Y18" s="61"/>
      <c r="Z18" s="61"/>
      <c r="AA18" s="61"/>
      <c r="AB18" s="61"/>
      <c r="AC18" s="60" t="s">
        <v>88</v>
      </c>
      <c r="AD18" s="61"/>
      <c r="AE18" s="61"/>
      <c r="AF18" s="60" t="s">
        <v>72</v>
      </c>
      <c r="AG18" s="63"/>
      <c r="AH18" s="63"/>
      <c r="AI18" s="63"/>
      <c r="AJ18" s="62"/>
      <c r="AK18" s="63"/>
      <c r="AL18" s="63"/>
      <c r="AM18" s="63"/>
      <c r="AN18" s="63"/>
      <c r="AO18" s="63"/>
      <c r="AP18" s="63"/>
      <c r="AQ18" s="63"/>
      <c r="AR18" s="62"/>
      <c r="AS18" s="63"/>
      <c r="AT18" s="63"/>
      <c r="AU18" s="62"/>
      <c r="AV18" s="63"/>
      <c r="AW18" s="63"/>
      <c r="AX18" s="63"/>
      <c r="AY18" s="63"/>
      <c r="AZ18" s="62"/>
      <c r="BC18" s="70"/>
      <c r="BD18" s="71"/>
      <c r="BE18" s="71"/>
      <c r="BF18" s="71"/>
      <c r="BG18" s="72"/>
      <c r="BI18" s="40">
        <f ca="1" t="shared" si="1"/>
        <v>10</v>
      </c>
      <c r="BJ18" s="69" t="str">
        <f t="shared" si="2"/>
        <v>BOUGAULT Kevin</v>
      </c>
      <c r="BK18" s="69" t="str">
        <f t="shared" si="3"/>
        <v>M</v>
      </c>
      <c r="BL18" s="69">
        <f t="shared" si="4"/>
        <v>59</v>
      </c>
      <c r="BM18" s="69" t="str">
        <f t="shared" si="5"/>
        <v>DOJO COUERONNAIS</v>
      </c>
      <c r="BN18" s="61"/>
      <c r="BO18" s="60"/>
      <c r="BP18" s="61"/>
      <c r="BQ18" s="61"/>
      <c r="BR18" s="60"/>
      <c r="BS18" s="61"/>
      <c r="BT18" s="61"/>
      <c r="BU18" s="61"/>
      <c r="BV18" s="61"/>
      <c r="BW18" s="61"/>
      <c r="BX18" s="61"/>
      <c r="BY18" s="61"/>
      <c r="BZ18" s="61"/>
      <c r="CA18" s="61"/>
      <c r="CB18" s="60"/>
      <c r="CC18" s="61"/>
      <c r="CD18" s="61"/>
      <c r="CE18" s="61"/>
      <c r="CF18" s="61"/>
      <c r="CG18" s="61"/>
      <c r="CH18" s="61"/>
      <c r="CI18" s="60"/>
      <c r="CJ18" s="61"/>
      <c r="CK18" s="61"/>
      <c r="CL18" s="60"/>
      <c r="CN18" s="70"/>
      <c r="CO18" s="71"/>
      <c r="CP18" s="71"/>
      <c r="CQ18" s="72"/>
    </row>
    <row r="19" spans="1:90" s="48" customFormat="1" ht="24.75" customHeight="1" thickBot="1">
      <c r="A19" s="64"/>
      <c r="B19" s="64"/>
      <c r="C19" s="73"/>
      <c r="D19" s="74"/>
      <c r="E19" s="74"/>
      <c r="F19" s="74"/>
      <c r="G19" s="74"/>
      <c r="H19" s="64"/>
      <c r="I19" s="64"/>
      <c r="J19" s="64"/>
      <c r="K19" s="64"/>
      <c r="L19" s="64"/>
      <c r="M19" s="75" t="s">
        <v>103</v>
      </c>
      <c r="N19" s="75"/>
      <c r="O19" s="75"/>
      <c r="P19" s="75"/>
      <c r="Q19" s="76"/>
      <c r="R19" s="64"/>
      <c r="S19" s="64"/>
      <c r="T19" s="64"/>
      <c r="U19" s="64"/>
      <c r="V19" s="64"/>
      <c r="Y19" s="77"/>
      <c r="Z19" s="77"/>
      <c r="AA19" s="77"/>
      <c r="AB19" s="77"/>
      <c r="AC19" s="77"/>
      <c r="AD19" s="77"/>
      <c r="AE19" s="77"/>
      <c r="AF19" s="77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I19" s="73"/>
      <c r="BJ19" s="74"/>
      <c r="BK19" s="74"/>
      <c r="BL19" s="74"/>
      <c r="BM19" s="74"/>
      <c r="BN19" s="64"/>
      <c r="BO19" s="64"/>
      <c r="BP19" s="64"/>
      <c r="BQ19" s="64"/>
      <c r="BR19" s="64"/>
      <c r="BS19" s="78" t="s">
        <v>103</v>
      </c>
      <c r="BT19" s="78"/>
      <c r="BU19" s="78"/>
      <c r="BV19" s="78"/>
      <c r="BW19" s="78" t="s">
        <v>104</v>
      </c>
      <c r="BX19" s="78"/>
      <c r="BY19" s="78"/>
      <c r="BZ19" s="78"/>
      <c r="CA19" s="64"/>
      <c r="CB19" s="64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1:95" s="48" customFormat="1" ht="24" customHeight="1" thickBot="1">
      <c r="A20" s="40" t="s">
        <v>14</v>
      </c>
      <c r="B20" s="40" t="s">
        <v>15</v>
      </c>
      <c r="C20" s="41" t="s">
        <v>16</v>
      </c>
      <c r="D20" s="79" t="s">
        <v>17</v>
      </c>
      <c r="E20" s="79" t="s">
        <v>18</v>
      </c>
      <c r="F20" s="50" t="s">
        <v>105</v>
      </c>
      <c r="G20" s="80" t="s">
        <v>20</v>
      </c>
      <c r="H20" s="81" t="s">
        <v>106</v>
      </c>
      <c r="I20" s="82" t="s">
        <v>107</v>
      </c>
      <c r="J20" s="82" t="s">
        <v>108</v>
      </c>
      <c r="K20" s="82" t="s">
        <v>109</v>
      </c>
      <c r="L20" s="83" t="s">
        <v>110</v>
      </c>
      <c r="M20" s="84" t="s">
        <v>111</v>
      </c>
      <c r="N20" s="85" t="s">
        <v>112</v>
      </c>
      <c r="O20" s="85" t="s">
        <v>113</v>
      </c>
      <c r="P20" s="86" t="s">
        <v>114</v>
      </c>
      <c r="Q20" s="87" t="s">
        <v>115</v>
      </c>
      <c r="R20" s="88"/>
      <c r="S20" s="89" t="s">
        <v>116</v>
      </c>
      <c r="T20" s="90" t="s">
        <v>117</v>
      </c>
      <c r="U20" s="91"/>
      <c r="V20" s="3"/>
      <c r="W20" s="92" t="s">
        <v>118</v>
      </c>
      <c r="X20" s="93"/>
      <c r="Y20" s="93"/>
      <c r="Z20" s="93"/>
      <c r="AA20" s="94"/>
      <c r="AB20" s="95"/>
      <c r="AC20" s="95"/>
      <c r="AD20" s="95"/>
      <c r="AE20" s="95"/>
      <c r="AF20" s="95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BC20" s="32" t="s">
        <v>119</v>
      </c>
      <c r="BD20" s="33" t="s">
        <v>120</v>
      </c>
      <c r="BE20" s="33" t="s">
        <v>121</v>
      </c>
      <c r="BF20" s="33" t="s">
        <v>122</v>
      </c>
      <c r="BG20" s="34" t="s">
        <v>123</v>
      </c>
      <c r="BI20" s="41" t="s">
        <v>16</v>
      </c>
      <c r="BJ20" s="79" t="s">
        <v>17</v>
      </c>
      <c r="BK20" s="79" t="s">
        <v>18</v>
      </c>
      <c r="BL20" s="50" t="s">
        <v>105</v>
      </c>
      <c r="BM20" s="80" t="s">
        <v>20</v>
      </c>
      <c r="BN20" s="81" t="s">
        <v>106</v>
      </c>
      <c r="BO20" s="82" t="s">
        <v>107</v>
      </c>
      <c r="BP20" s="82" t="s">
        <v>108</v>
      </c>
      <c r="BQ20" s="82" t="s">
        <v>109</v>
      </c>
      <c r="BR20" s="83" t="s">
        <v>110</v>
      </c>
      <c r="BS20" s="84" t="s">
        <v>111</v>
      </c>
      <c r="BT20" s="85" t="s">
        <v>112</v>
      </c>
      <c r="BU20" s="85" t="s">
        <v>113</v>
      </c>
      <c r="BV20" s="86" t="s">
        <v>114</v>
      </c>
      <c r="BW20" s="81" t="s">
        <v>119</v>
      </c>
      <c r="BX20" s="82" t="s">
        <v>120</v>
      </c>
      <c r="BY20" s="82" t="s">
        <v>121</v>
      </c>
      <c r="BZ20" s="83" t="s">
        <v>122</v>
      </c>
      <c r="CA20" s="87" t="s">
        <v>115</v>
      </c>
      <c r="CB20" s="88"/>
      <c r="CC20" s="89" t="s">
        <v>116</v>
      </c>
      <c r="CD20" s="90" t="s">
        <v>117</v>
      </c>
      <c r="CE20" s="91"/>
      <c r="CF20" s="3"/>
      <c r="CG20" s="92" t="s">
        <v>118</v>
      </c>
      <c r="CH20" s="93"/>
      <c r="CI20" s="93"/>
      <c r="CJ20" s="93"/>
      <c r="CK20" s="94"/>
      <c r="CL20" s="97"/>
      <c r="CM20" s="98"/>
      <c r="CN20" s="99"/>
      <c r="CO20" s="33"/>
      <c r="CP20" s="33"/>
      <c r="CQ20" s="34"/>
    </row>
    <row r="21" spans="1:95" s="48" customFormat="1" ht="21" customHeight="1">
      <c r="A21" s="57" t="str">
        <f aca="true" ca="1" t="shared" si="6" ref="A21:B30">OFFSET(A21,-12,0)</f>
        <v>NOR</v>
      </c>
      <c r="B21" s="57">
        <f ca="1" t="shared" si="6"/>
        <v>61</v>
      </c>
      <c r="C21" s="40">
        <v>1</v>
      </c>
      <c r="D21" s="57" t="str">
        <f aca="true" ca="1" t="shared" si="7" ref="D21:E30">OFFSET(D21,-12,0)</f>
        <v>LAGOUTTE Lorenzo</v>
      </c>
      <c r="E21" s="57" t="str">
        <f ca="1" t="shared" si="7"/>
        <v>M</v>
      </c>
      <c r="F21" s="57">
        <v>20</v>
      </c>
      <c r="G21" s="101" t="str">
        <f aca="true" ca="1" t="shared" si="8" ref="G21:G30">OFFSET(G21,-12,0)</f>
        <v>AJ 61</v>
      </c>
      <c r="H21" s="102">
        <v>0</v>
      </c>
      <c r="I21" s="103">
        <v>0</v>
      </c>
      <c r="J21" s="103">
        <v>0</v>
      </c>
      <c r="K21" s="103">
        <v>0</v>
      </c>
      <c r="L21" s="104">
        <f>IF(M21&lt;&gt;"","-","")</f>
      </c>
      <c r="M21" s="105"/>
      <c r="N21" s="106"/>
      <c r="O21" s="106"/>
      <c r="P21" s="107"/>
      <c r="Q21" s="108">
        <f aca="true" t="shared" si="9" ref="Q21:Q30">SUM(H21:P21,BC21:BG21)</f>
        <v>10</v>
      </c>
      <c r="R21" s="109"/>
      <c r="S21" s="110"/>
      <c r="T21" s="90">
        <f aca="true" ca="1" t="shared" si="10" ref="T21:T30">SUM(OFFSET(T21,0,-14),OFFSET(T21,0,-3))</f>
        <v>30</v>
      </c>
      <c r="U21" s="91"/>
      <c r="V21" s="3"/>
      <c r="W21" s="286" t="s">
        <v>46</v>
      </c>
      <c r="X21" s="259" t="s">
        <v>47</v>
      </c>
      <c r="Y21" s="259" t="s">
        <v>48</v>
      </c>
      <c r="Z21" s="259" t="s">
        <v>49</v>
      </c>
      <c r="AA21" s="166" t="s">
        <v>50</v>
      </c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BC21" s="65">
        <v>10</v>
      </c>
      <c r="BD21" s="66"/>
      <c r="BE21" s="67"/>
      <c r="BF21" s="67"/>
      <c r="BG21" s="68"/>
      <c r="BI21" s="40">
        <v>1</v>
      </c>
      <c r="BJ21" s="57" t="str">
        <f aca="true" t="shared" si="11" ref="BJ21:BJ30">D21</f>
        <v>LAGOUTTE Lorenzo</v>
      </c>
      <c r="BK21" s="57" t="str">
        <f aca="true" t="shared" si="12" ref="BK21:BK30">E21</f>
        <v>M</v>
      </c>
      <c r="BL21" s="57">
        <f aca="true" t="shared" si="13" ref="BL21:BL30">F21</f>
        <v>20</v>
      </c>
      <c r="BM21" s="57" t="str">
        <f aca="true" t="shared" si="14" ref="BM21:BM30">G21</f>
        <v>AJ 61</v>
      </c>
      <c r="BN21" s="102"/>
      <c r="BO21" s="103"/>
      <c r="BP21" s="103"/>
      <c r="BQ21" s="103"/>
      <c r="BR21" s="104"/>
      <c r="BS21" s="105"/>
      <c r="BT21" s="106"/>
      <c r="BU21" s="106"/>
      <c r="BV21" s="107"/>
      <c r="BW21" s="102"/>
      <c r="BX21" s="103"/>
      <c r="BY21" s="103"/>
      <c r="BZ21" s="104"/>
      <c r="CA21" s="114"/>
      <c r="CB21" s="115"/>
      <c r="CC21" s="110"/>
      <c r="CD21" s="90"/>
      <c r="CE21" s="91"/>
      <c r="CF21" s="3"/>
      <c r="CG21" s="37" t="s">
        <v>46</v>
      </c>
      <c r="CH21" s="38" t="s">
        <v>47</v>
      </c>
      <c r="CI21" s="38" t="s">
        <v>48</v>
      </c>
      <c r="CJ21" s="38" t="s">
        <v>49</v>
      </c>
      <c r="CK21" s="39" t="s">
        <v>50</v>
      </c>
      <c r="CL21" s="96"/>
      <c r="CM21" s="116"/>
      <c r="CN21" s="117"/>
      <c r="CO21" s="118"/>
      <c r="CP21" s="118"/>
      <c r="CQ21" s="119"/>
    </row>
    <row r="22" spans="1:95" s="48" customFormat="1" ht="21" customHeight="1">
      <c r="A22" s="57" t="str">
        <f ca="1" t="shared" si="6"/>
        <v>PDL</v>
      </c>
      <c r="B22" s="57">
        <f ca="1" t="shared" si="6"/>
        <v>49</v>
      </c>
      <c r="C22" s="40">
        <v>2</v>
      </c>
      <c r="D22" s="100" t="str">
        <f ca="1" t="shared" si="7"/>
        <v>DANVERT Thomas</v>
      </c>
      <c r="E22" s="57" t="str">
        <f ca="1" t="shared" si="7"/>
        <v>M</v>
      </c>
      <c r="F22" s="57">
        <v>87</v>
      </c>
      <c r="G22" s="101" t="str">
        <f ca="1" t="shared" si="8"/>
        <v>J.C. DU BASSIN SAUMUROIS</v>
      </c>
      <c r="H22" s="120">
        <v>0</v>
      </c>
      <c r="I22" s="121">
        <v>0</v>
      </c>
      <c r="J22" s="121">
        <v>0</v>
      </c>
      <c r="K22" s="121">
        <v>10</v>
      </c>
      <c r="L22" s="122">
        <v>0</v>
      </c>
      <c r="M22" s="123"/>
      <c r="N22" s="124"/>
      <c r="O22" s="124"/>
      <c r="P22" s="125"/>
      <c r="Q22" s="126">
        <f t="shared" si="9"/>
        <v>10</v>
      </c>
      <c r="R22" s="127"/>
      <c r="S22" s="110"/>
      <c r="T22" s="90">
        <f ca="1" t="shared" si="10"/>
        <v>97</v>
      </c>
      <c r="U22" s="91"/>
      <c r="V22" s="3"/>
      <c r="W22" s="128" t="s">
        <v>51</v>
      </c>
      <c r="X22" s="43" t="s">
        <v>52</v>
      </c>
      <c r="Y22" s="43" t="s">
        <v>53</v>
      </c>
      <c r="Z22" s="133" t="s">
        <v>54</v>
      </c>
      <c r="AA22" s="129" t="s">
        <v>55</v>
      </c>
      <c r="AB22" s="96"/>
      <c r="AC22" s="96"/>
      <c r="AD22" s="96"/>
      <c r="AE22" s="96"/>
      <c r="AF22" s="96"/>
      <c r="AG22" s="96"/>
      <c r="AH22" s="96"/>
      <c r="AI22" s="96"/>
      <c r="AJ22" s="130"/>
      <c r="AK22" s="130"/>
      <c r="AL22" s="130"/>
      <c r="AM22" s="130"/>
      <c r="AN22" s="130"/>
      <c r="AO22" s="130"/>
      <c r="AP22" s="130"/>
      <c r="BC22" s="65"/>
      <c r="BD22" s="66"/>
      <c r="BE22" s="67"/>
      <c r="BF22" s="67"/>
      <c r="BG22" s="68"/>
      <c r="BI22" s="40">
        <v>2</v>
      </c>
      <c r="BJ22" s="57" t="str">
        <f t="shared" si="11"/>
        <v>DANVERT Thomas</v>
      </c>
      <c r="BK22" s="57" t="str">
        <f t="shared" si="12"/>
        <v>M</v>
      </c>
      <c r="BL22" s="57">
        <f t="shared" si="13"/>
        <v>87</v>
      </c>
      <c r="BM22" s="57" t="str">
        <f t="shared" si="14"/>
        <v>J.C. DU BASSIN SAUMUROIS</v>
      </c>
      <c r="BN22" s="120"/>
      <c r="BO22" s="121"/>
      <c r="BP22" s="121"/>
      <c r="BQ22" s="121"/>
      <c r="BR22" s="122"/>
      <c r="BS22" s="123"/>
      <c r="BT22" s="124"/>
      <c r="BU22" s="124"/>
      <c r="BV22" s="125"/>
      <c r="BW22" s="120"/>
      <c r="BX22" s="121"/>
      <c r="BY22" s="121"/>
      <c r="BZ22" s="122"/>
      <c r="CA22" s="131"/>
      <c r="CB22" s="132"/>
      <c r="CC22" s="110"/>
      <c r="CD22" s="90"/>
      <c r="CE22" s="91"/>
      <c r="CF22" s="3"/>
      <c r="CG22" s="53" t="s">
        <v>51</v>
      </c>
      <c r="CH22" s="52" t="s">
        <v>52</v>
      </c>
      <c r="CI22" s="52" t="s">
        <v>53</v>
      </c>
      <c r="CJ22" s="52" t="s">
        <v>54</v>
      </c>
      <c r="CK22" s="54" t="s">
        <v>55</v>
      </c>
      <c r="CL22" s="96"/>
      <c r="CM22" s="116"/>
      <c r="CN22" s="117"/>
      <c r="CO22" s="118"/>
      <c r="CP22" s="118"/>
      <c r="CQ22" s="119"/>
    </row>
    <row r="23" spans="1:95" s="48" customFormat="1" ht="21" customHeight="1">
      <c r="A23" s="57" t="str">
        <f ca="1" t="shared" si="6"/>
        <v>BRE</v>
      </c>
      <c r="B23" s="57">
        <f ca="1" t="shared" si="6"/>
        <v>35</v>
      </c>
      <c r="C23" s="40">
        <v>3</v>
      </c>
      <c r="D23" s="100" t="str">
        <f ca="1" t="shared" si="7"/>
        <v>DAYON Morgan</v>
      </c>
      <c r="E23" s="57" t="str">
        <f ca="1" t="shared" si="7"/>
        <v>M</v>
      </c>
      <c r="F23" s="57"/>
      <c r="G23" s="101" t="str">
        <f ca="1" t="shared" si="8"/>
        <v>J.C.REDONNAIS</v>
      </c>
      <c r="H23" s="120" t="str">
        <f>IF(M23&lt;&gt;"","-","")</f>
        <v>-</v>
      </c>
      <c r="I23" s="121" t="str">
        <f>IF(M23&lt;&gt;"","-","")</f>
        <v>-</v>
      </c>
      <c r="J23" s="121" t="str">
        <f>IF(M23&lt;&gt;"","-","")</f>
        <v>-</v>
      </c>
      <c r="K23" s="121" t="str">
        <f>IF(M23&lt;&gt;"","-","")</f>
        <v>-</v>
      </c>
      <c r="L23" s="122" t="str">
        <f>IF(M23&lt;&gt;"","-","")</f>
        <v>-</v>
      </c>
      <c r="M23" s="123" t="s">
        <v>240</v>
      </c>
      <c r="N23" s="124"/>
      <c r="O23" s="124"/>
      <c r="P23" s="125"/>
      <c r="Q23" s="126">
        <f t="shared" si="9"/>
        <v>0</v>
      </c>
      <c r="R23" s="127"/>
      <c r="S23" s="110"/>
      <c r="T23" s="90">
        <f ca="1" t="shared" si="10"/>
        <v>0</v>
      </c>
      <c r="U23" s="91"/>
      <c r="V23" s="3"/>
      <c r="W23" s="128" t="s">
        <v>56</v>
      </c>
      <c r="X23" s="43" t="s">
        <v>57</v>
      </c>
      <c r="Y23" s="43" t="s">
        <v>58</v>
      </c>
      <c r="Z23" s="43" t="s">
        <v>59</v>
      </c>
      <c r="AA23" s="129" t="s">
        <v>60</v>
      </c>
      <c r="AG23" s="96"/>
      <c r="BC23" s="65"/>
      <c r="BD23" s="66"/>
      <c r="BE23" s="67"/>
      <c r="BF23" s="67"/>
      <c r="BG23" s="68"/>
      <c r="BI23" s="40">
        <v>3</v>
      </c>
      <c r="BJ23" s="57" t="str">
        <f t="shared" si="11"/>
        <v>DAYON Morgan</v>
      </c>
      <c r="BK23" s="57" t="str">
        <f t="shared" si="12"/>
        <v>M</v>
      </c>
      <c r="BL23" s="57">
        <f t="shared" si="13"/>
        <v>0</v>
      </c>
      <c r="BM23" s="57" t="str">
        <f t="shared" si="14"/>
        <v>J.C.REDONNAIS</v>
      </c>
      <c r="BN23" s="120"/>
      <c r="BO23" s="121"/>
      <c r="BP23" s="121"/>
      <c r="BQ23" s="121"/>
      <c r="BR23" s="122"/>
      <c r="BS23" s="123"/>
      <c r="BT23" s="124"/>
      <c r="BU23" s="124"/>
      <c r="BV23" s="125"/>
      <c r="BW23" s="120"/>
      <c r="BX23" s="121"/>
      <c r="BY23" s="121"/>
      <c r="BZ23" s="122"/>
      <c r="CA23" s="131"/>
      <c r="CB23" s="132"/>
      <c r="CC23" s="110"/>
      <c r="CD23" s="90"/>
      <c r="CE23" s="91"/>
      <c r="CF23" s="3"/>
      <c r="CG23" s="53" t="s">
        <v>56</v>
      </c>
      <c r="CH23" s="52" t="s">
        <v>57</v>
      </c>
      <c r="CI23" s="52" t="s">
        <v>58</v>
      </c>
      <c r="CJ23" s="52" t="s">
        <v>59</v>
      </c>
      <c r="CK23" s="54" t="s">
        <v>60</v>
      </c>
      <c r="CL23" s="96"/>
      <c r="CM23" s="116"/>
      <c r="CN23" s="117"/>
      <c r="CO23" s="118"/>
      <c r="CP23" s="118"/>
      <c r="CQ23" s="119"/>
    </row>
    <row r="24" spans="1:95" s="48" customFormat="1" ht="21" customHeight="1" thickBot="1">
      <c r="A24" s="57" t="str">
        <f ca="1" t="shared" si="6"/>
        <v>TBO</v>
      </c>
      <c r="B24" s="57">
        <f ca="1" t="shared" si="6"/>
        <v>37</v>
      </c>
      <c r="C24" s="40">
        <v>4</v>
      </c>
      <c r="D24" s="100" t="str">
        <f ca="1" t="shared" si="7"/>
        <v>GODDE Jeremy</v>
      </c>
      <c r="E24" s="57" t="str">
        <f ca="1" t="shared" si="7"/>
        <v>M</v>
      </c>
      <c r="F24" s="57">
        <v>30</v>
      </c>
      <c r="G24" s="101" t="str">
        <f ca="1" t="shared" si="8"/>
        <v>BALLAN JUDO CLUB</v>
      </c>
      <c r="H24" s="120">
        <v>10</v>
      </c>
      <c r="I24" s="121">
        <v>10</v>
      </c>
      <c r="J24" s="121">
        <v>10</v>
      </c>
      <c r="K24" s="121">
        <v>10</v>
      </c>
      <c r="L24" s="122">
        <v>0</v>
      </c>
      <c r="M24" s="123"/>
      <c r="N24" s="124"/>
      <c r="O24" s="124"/>
      <c r="P24" s="125"/>
      <c r="Q24" s="126">
        <f t="shared" si="9"/>
        <v>40</v>
      </c>
      <c r="R24" s="127"/>
      <c r="S24" s="110"/>
      <c r="T24" s="90">
        <f ca="1" t="shared" si="10"/>
        <v>70</v>
      </c>
      <c r="U24" s="91"/>
      <c r="V24" s="3"/>
      <c r="W24" s="135" t="s">
        <v>61</v>
      </c>
      <c r="X24" s="136" t="s">
        <v>62</v>
      </c>
      <c r="Y24" s="136" t="s">
        <v>63</v>
      </c>
      <c r="Z24" s="288" t="s">
        <v>64</v>
      </c>
      <c r="AA24" s="137" t="s">
        <v>65</v>
      </c>
      <c r="AG24" s="96"/>
      <c r="BC24" s="65"/>
      <c r="BD24" s="66"/>
      <c r="BE24" s="67"/>
      <c r="BF24" s="67"/>
      <c r="BG24" s="68"/>
      <c r="BI24" s="40">
        <v>4</v>
      </c>
      <c r="BJ24" s="57" t="str">
        <f t="shared" si="11"/>
        <v>GODDE Jeremy</v>
      </c>
      <c r="BK24" s="57" t="str">
        <f t="shared" si="12"/>
        <v>M</v>
      </c>
      <c r="BL24" s="57">
        <f t="shared" si="13"/>
        <v>30</v>
      </c>
      <c r="BM24" s="57" t="str">
        <f t="shared" si="14"/>
        <v>BALLAN JUDO CLUB</v>
      </c>
      <c r="BN24" s="120"/>
      <c r="BO24" s="121"/>
      <c r="BP24" s="121"/>
      <c r="BQ24" s="121"/>
      <c r="BR24" s="122"/>
      <c r="BS24" s="123"/>
      <c r="BT24" s="124"/>
      <c r="BU24" s="124"/>
      <c r="BV24" s="125"/>
      <c r="BW24" s="120"/>
      <c r="BX24" s="121"/>
      <c r="BY24" s="121"/>
      <c r="BZ24" s="122"/>
      <c r="CA24" s="131"/>
      <c r="CB24" s="132"/>
      <c r="CC24" s="110"/>
      <c r="CD24" s="90"/>
      <c r="CE24" s="91"/>
      <c r="CF24" s="3"/>
      <c r="CG24" s="138" t="s">
        <v>61</v>
      </c>
      <c r="CH24" s="139" t="s">
        <v>62</v>
      </c>
      <c r="CI24" s="139" t="s">
        <v>63</v>
      </c>
      <c r="CJ24" s="139" t="s">
        <v>64</v>
      </c>
      <c r="CK24" s="140" t="s">
        <v>65</v>
      </c>
      <c r="CL24" s="96"/>
      <c r="CM24" s="116"/>
      <c r="CN24" s="117"/>
      <c r="CO24" s="118"/>
      <c r="CP24" s="118"/>
      <c r="CQ24" s="119"/>
    </row>
    <row r="25" spans="1:95" s="48" customFormat="1" ht="21" customHeight="1">
      <c r="A25" s="57" t="str">
        <f ca="1" t="shared" si="6"/>
        <v>PDL</v>
      </c>
      <c r="B25" s="57">
        <f ca="1" t="shared" si="6"/>
        <v>44</v>
      </c>
      <c r="C25" s="40">
        <v>5</v>
      </c>
      <c r="D25" s="100" t="str">
        <f ca="1" t="shared" si="7"/>
        <v>HARRACHE Yanis</v>
      </c>
      <c r="E25" s="57" t="str">
        <f ca="1" t="shared" si="7"/>
        <v>M</v>
      </c>
      <c r="F25" s="57">
        <v>65</v>
      </c>
      <c r="G25" s="101" t="str">
        <f ca="1" t="shared" si="8"/>
        <v>JUDO CLUB BOUGUENAIS</v>
      </c>
      <c r="H25" s="120">
        <v>7</v>
      </c>
      <c r="I25" s="121">
        <v>0</v>
      </c>
      <c r="J25" s="121">
        <v>10</v>
      </c>
      <c r="K25" s="121">
        <v>10</v>
      </c>
      <c r="L25" s="122" t="str">
        <f>IF(M25&lt;&gt;"","-","")</f>
        <v>-</v>
      </c>
      <c r="M25" s="123">
        <v>10</v>
      </c>
      <c r="N25" s="124" t="s">
        <v>124</v>
      </c>
      <c r="O25" s="124"/>
      <c r="P25" s="125"/>
      <c r="Q25" s="126">
        <f t="shared" si="9"/>
        <v>37</v>
      </c>
      <c r="R25" s="127"/>
      <c r="S25" s="110"/>
      <c r="T25" s="142">
        <f ca="1" t="shared" si="10"/>
        <v>102</v>
      </c>
      <c r="U25" s="91"/>
      <c r="V25" s="3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BC25" s="65"/>
      <c r="BD25" s="67"/>
      <c r="BE25" s="67"/>
      <c r="BF25" s="67"/>
      <c r="BG25" s="68"/>
      <c r="BI25" s="40">
        <v>5</v>
      </c>
      <c r="BJ25" s="57" t="str">
        <f t="shared" si="11"/>
        <v>HARRACHE Yanis</v>
      </c>
      <c r="BK25" s="57" t="str">
        <f t="shared" si="12"/>
        <v>M</v>
      </c>
      <c r="BL25" s="57">
        <f t="shared" si="13"/>
        <v>65</v>
      </c>
      <c r="BM25" s="57" t="str">
        <f t="shared" si="14"/>
        <v>JUDO CLUB BOUGUENAIS</v>
      </c>
      <c r="BN25" s="120"/>
      <c r="BO25" s="121"/>
      <c r="BP25" s="121"/>
      <c r="BQ25" s="121"/>
      <c r="BR25" s="122"/>
      <c r="BS25" s="123"/>
      <c r="BT25" s="124"/>
      <c r="BU25" s="124"/>
      <c r="BV25" s="125"/>
      <c r="BW25" s="120"/>
      <c r="BX25" s="121"/>
      <c r="BY25" s="121"/>
      <c r="BZ25" s="122"/>
      <c r="CA25" s="131"/>
      <c r="CB25" s="132"/>
      <c r="CC25" s="110"/>
      <c r="CD25" s="90"/>
      <c r="CE25" s="91"/>
      <c r="CF25" s="3"/>
      <c r="CG25" s="141"/>
      <c r="CH25" s="96"/>
      <c r="CI25" s="96"/>
      <c r="CJ25" s="96"/>
      <c r="CK25" s="96"/>
      <c r="CL25" s="96"/>
      <c r="CM25" s="116"/>
      <c r="CN25" s="117"/>
      <c r="CO25" s="118"/>
      <c r="CP25" s="118"/>
      <c r="CQ25" s="119"/>
    </row>
    <row r="26" spans="1:95" s="48" customFormat="1" ht="21" customHeight="1">
      <c r="A26" s="57" t="str">
        <f ca="1" t="shared" si="6"/>
        <v>PC</v>
      </c>
      <c r="B26" s="57">
        <f ca="1" t="shared" si="6"/>
        <v>79</v>
      </c>
      <c r="C26" s="40">
        <v>6</v>
      </c>
      <c r="D26" s="100" t="str">
        <f ca="1" t="shared" si="7"/>
        <v>GIROIRE Antonin</v>
      </c>
      <c r="E26" s="57" t="str">
        <f ca="1" t="shared" si="7"/>
        <v>M</v>
      </c>
      <c r="F26" s="57">
        <v>10</v>
      </c>
      <c r="G26" s="101" t="str">
        <f ca="1" t="shared" si="8"/>
        <v>JC DU BOCAGE BRESSUIRAIS</v>
      </c>
      <c r="H26" s="120">
        <v>0</v>
      </c>
      <c r="I26" s="121">
        <v>10</v>
      </c>
      <c r="J26" s="121">
        <v>10</v>
      </c>
      <c r="K26" s="121">
        <v>0</v>
      </c>
      <c r="L26" s="122" t="str">
        <f>IF(M26&lt;&gt;"","-","")</f>
        <v>-</v>
      </c>
      <c r="M26" s="123">
        <v>0</v>
      </c>
      <c r="N26" s="124"/>
      <c r="O26" s="124"/>
      <c r="P26" s="125"/>
      <c r="Q26" s="126">
        <f t="shared" si="9"/>
        <v>20</v>
      </c>
      <c r="R26" s="127"/>
      <c r="S26" s="110"/>
      <c r="T26" s="90">
        <f ca="1" t="shared" si="10"/>
        <v>30</v>
      </c>
      <c r="U26" s="91"/>
      <c r="V26" s="3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BC26" s="65"/>
      <c r="BD26" s="67"/>
      <c r="BE26" s="67"/>
      <c r="BF26" s="67"/>
      <c r="BG26" s="68"/>
      <c r="BI26" s="40">
        <v>6</v>
      </c>
      <c r="BJ26" s="57" t="str">
        <f t="shared" si="11"/>
        <v>GIROIRE Antonin</v>
      </c>
      <c r="BK26" s="57" t="str">
        <f t="shared" si="12"/>
        <v>M</v>
      </c>
      <c r="BL26" s="57">
        <f t="shared" si="13"/>
        <v>10</v>
      </c>
      <c r="BM26" s="57" t="str">
        <f t="shared" si="14"/>
        <v>JC DU BOCAGE BRESSUIRAIS</v>
      </c>
      <c r="BN26" s="120"/>
      <c r="BO26" s="121"/>
      <c r="BP26" s="121"/>
      <c r="BQ26" s="121"/>
      <c r="BR26" s="122"/>
      <c r="BS26" s="123"/>
      <c r="BT26" s="124"/>
      <c r="BU26" s="124"/>
      <c r="BV26" s="125"/>
      <c r="BW26" s="120"/>
      <c r="BX26" s="121"/>
      <c r="BY26" s="121"/>
      <c r="BZ26" s="122"/>
      <c r="CA26" s="131"/>
      <c r="CB26" s="132"/>
      <c r="CC26" s="110"/>
      <c r="CD26" s="90"/>
      <c r="CE26" s="91"/>
      <c r="CF26" s="3"/>
      <c r="CG26" s="141"/>
      <c r="CH26" s="96"/>
      <c r="CI26" s="96"/>
      <c r="CJ26" s="96"/>
      <c r="CK26" s="96"/>
      <c r="CL26" s="96"/>
      <c r="CM26" s="116"/>
      <c r="CN26" s="117"/>
      <c r="CO26" s="118"/>
      <c r="CP26" s="118"/>
      <c r="CQ26" s="119"/>
    </row>
    <row r="27" spans="1:95" s="48" customFormat="1" ht="21" customHeight="1">
      <c r="A27" s="57" t="str">
        <f ca="1" t="shared" si="6"/>
        <v>PDL</v>
      </c>
      <c r="B27" s="57">
        <f ca="1" t="shared" si="6"/>
        <v>85</v>
      </c>
      <c r="C27" s="40">
        <v>7</v>
      </c>
      <c r="D27" s="100" t="str">
        <f ca="1" t="shared" si="7"/>
        <v>PAPIN Davi</v>
      </c>
      <c r="E27" s="57" t="str">
        <f ca="1" t="shared" si="7"/>
        <v>M</v>
      </c>
      <c r="F27" s="57">
        <v>30</v>
      </c>
      <c r="G27" s="101" t="str">
        <f ca="1" t="shared" si="8"/>
        <v>JUDO 85</v>
      </c>
      <c r="H27" s="120">
        <v>10</v>
      </c>
      <c r="I27" s="121">
        <v>7</v>
      </c>
      <c r="J27" s="121">
        <v>0</v>
      </c>
      <c r="K27" s="121">
        <v>10</v>
      </c>
      <c r="L27" s="122" t="str">
        <f>IF(M27&lt;&gt;"","-","")</f>
        <v>-</v>
      </c>
      <c r="M27" s="123">
        <v>10</v>
      </c>
      <c r="N27" s="124"/>
      <c r="O27" s="124"/>
      <c r="P27" s="125"/>
      <c r="Q27" s="126">
        <f t="shared" si="9"/>
        <v>37</v>
      </c>
      <c r="R27" s="127"/>
      <c r="S27" s="110"/>
      <c r="T27" s="90">
        <f ca="1" t="shared" si="10"/>
        <v>67</v>
      </c>
      <c r="U27" s="91"/>
      <c r="V27" s="3"/>
      <c r="W27" s="96"/>
      <c r="X27" s="96"/>
      <c r="Y27" s="96"/>
      <c r="Z27" s="96"/>
      <c r="AA27" s="130"/>
      <c r="AB27" s="130"/>
      <c r="AC27" s="130"/>
      <c r="AD27" s="130"/>
      <c r="AE27" s="130"/>
      <c r="AF27" s="130"/>
      <c r="AG27" s="96"/>
      <c r="BC27" s="65"/>
      <c r="BD27" s="67"/>
      <c r="BE27" s="67"/>
      <c r="BF27" s="67"/>
      <c r="BG27" s="68"/>
      <c r="BI27" s="40">
        <v>7</v>
      </c>
      <c r="BJ27" s="57" t="str">
        <f t="shared" si="11"/>
        <v>PAPIN Davi</v>
      </c>
      <c r="BK27" s="57" t="str">
        <f t="shared" si="12"/>
        <v>M</v>
      </c>
      <c r="BL27" s="57">
        <f t="shared" si="13"/>
        <v>30</v>
      </c>
      <c r="BM27" s="57" t="str">
        <f t="shared" si="14"/>
        <v>JUDO 85</v>
      </c>
      <c r="BN27" s="120"/>
      <c r="BO27" s="121"/>
      <c r="BP27" s="121"/>
      <c r="BQ27" s="121"/>
      <c r="BR27" s="122"/>
      <c r="BS27" s="123"/>
      <c r="BT27" s="124"/>
      <c r="BU27" s="124"/>
      <c r="BV27" s="125"/>
      <c r="BW27" s="120"/>
      <c r="BX27" s="121"/>
      <c r="BY27" s="121"/>
      <c r="BZ27" s="122"/>
      <c r="CA27" s="131"/>
      <c r="CB27" s="132"/>
      <c r="CC27" s="110"/>
      <c r="CD27" s="90"/>
      <c r="CE27" s="91"/>
      <c r="CF27" s="3"/>
      <c r="CG27" s="141"/>
      <c r="CH27" s="96"/>
      <c r="CI27" s="96"/>
      <c r="CJ27" s="96"/>
      <c r="CK27" s="130"/>
      <c r="CL27" s="96"/>
      <c r="CM27" s="116"/>
      <c r="CN27" s="117"/>
      <c r="CO27" s="118"/>
      <c r="CP27" s="118"/>
      <c r="CQ27" s="119"/>
    </row>
    <row r="28" spans="1:95" s="48" customFormat="1" ht="21" customHeight="1">
      <c r="A28" s="57" t="str">
        <f ca="1" t="shared" si="6"/>
        <v>PDL</v>
      </c>
      <c r="B28" s="57">
        <f ca="1" t="shared" si="6"/>
        <v>72</v>
      </c>
      <c r="C28" s="40">
        <v>8</v>
      </c>
      <c r="D28" s="100" t="str">
        <f ca="1" t="shared" si="7"/>
        <v>DIDIER Loic</v>
      </c>
      <c r="E28" s="57" t="str">
        <f ca="1" t="shared" si="7"/>
        <v>M</v>
      </c>
      <c r="F28" s="57">
        <v>0</v>
      </c>
      <c r="G28" s="101" t="str">
        <f ca="1" t="shared" si="8"/>
        <v>KODOKAN RUAUDIN MULSANNE</v>
      </c>
      <c r="H28" s="120">
        <v>0</v>
      </c>
      <c r="I28" s="121">
        <v>0</v>
      </c>
      <c r="J28" s="121">
        <v>10</v>
      </c>
      <c r="K28" s="121">
        <v>0</v>
      </c>
      <c r="L28" s="122" t="str">
        <f>IF(M28&lt;&gt;"","-","")</f>
        <v>-</v>
      </c>
      <c r="M28" s="123">
        <v>0</v>
      </c>
      <c r="N28" s="124"/>
      <c r="O28" s="124"/>
      <c r="P28" s="125"/>
      <c r="Q28" s="126">
        <f t="shared" si="9"/>
        <v>10</v>
      </c>
      <c r="R28" s="127"/>
      <c r="S28" s="110"/>
      <c r="T28" s="90">
        <f ca="1" t="shared" si="10"/>
        <v>10</v>
      </c>
      <c r="U28" s="91"/>
      <c r="V28" s="3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96"/>
      <c r="BC28" s="65"/>
      <c r="BD28" s="67"/>
      <c r="BE28" s="67"/>
      <c r="BF28" s="67"/>
      <c r="BG28" s="68"/>
      <c r="BI28" s="40">
        <v>8</v>
      </c>
      <c r="BJ28" s="57" t="str">
        <f t="shared" si="11"/>
        <v>DIDIER Loic</v>
      </c>
      <c r="BK28" s="57" t="str">
        <f t="shared" si="12"/>
        <v>M</v>
      </c>
      <c r="BL28" s="57">
        <f t="shared" si="13"/>
        <v>0</v>
      </c>
      <c r="BM28" s="57" t="str">
        <f t="shared" si="14"/>
        <v>KODOKAN RUAUDIN MULSANNE</v>
      </c>
      <c r="BN28" s="120"/>
      <c r="BO28" s="121"/>
      <c r="BP28" s="121"/>
      <c r="BQ28" s="121"/>
      <c r="BR28" s="122"/>
      <c r="BS28" s="123"/>
      <c r="BT28" s="124"/>
      <c r="BU28" s="124"/>
      <c r="BV28" s="125"/>
      <c r="BW28" s="120"/>
      <c r="BX28" s="121"/>
      <c r="BY28" s="121"/>
      <c r="BZ28" s="122"/>
      <c r="CA28" s="131"/>
      <c r="CB28" s="132"/>
      <c r="CC28" s="110"/>
      <c r="CD28" s="90"/>
      <c r="CE28" s="91"/>
      <c r="CF28" s="3"/>
      <c r="CG28" s="143"/>
      <c r="CH28" s="130"/>
      <c r="CI28" s="130"/>
      <c r="CJ28" s="130"/>
      <c r="CK28" s="130"/>
      <c r="CL28" s="96"/>
      <c r="CM28" s="116"/>
      <c r="CN28" s="117"/>
      <c r="CO28" s="118"/>
      <c r="CP28" s="118"/>
      <c r="CQ28" s="119"/>
    </row>
    <row r="29" spans="1:95" s="48" customFormat="1" ht="21" customHeight="1">
      <c r="A29" s="57" t="str">
        <f ca="1" t="shared" si="6"/>
        <v>PDL</v>
      </c>
      <c r="B29" s="57">
        <f ca="1" t="shared" si="6"/>
        <v>72</v>
      </c>
      <c r="C29" s="40">
        <v>9</v>
      </c>
      <c r="D29" s="100" t="str">
        <f ca="1" t="shared" si="7"/>
        <v>GAUTIER Baptiste</v>
      </c>
      <c r="E29" s="57" t="str">
        <f ca="1" t="shared" si="7"/>
        <v>M</v>
      </c>
      <c r="F29" s="57">
        <v>20</v>
      </c>
      <c r="G29" s="101" t="str">
        <f ca="1" t="shared" si="8"/>
        <v>ANTONNIERE JUDO CLUB 72</v>
      </c>
      <c r="H29" s="120">
        <v>0</v>
      </c>
      <c r="I29" s="121">
        <v>0</v>
      </c>
      <c r="J29" s="121">
        <v>0</v>
      </c>
      <c r="K29" s="121">
        <v>0</v>
      </c>
      <c r="L29" s="122">
        <v>10</v>
      </c>
      <c r="M29" s="123"/>
      <c r="N29" s="124"/>
      <c r="O29" s="124"/>
      <c r="P29" s="125"/>
      <c r="Q29" s="126">
        <f t="shared" si="9"/>
        <v>10</v>
      </c>
      <c r="R29" s="127"/>
      <c r="S29" s="110"/>
      <c r="T29" s="90">
        <f ca="1" t="shared" si="10"/>
        <v>30</v>
      </c>
      <c r="U29" s="91"/>
      <c r="V29" s="3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96"/>
      <c r="BC29" s="65"/>
      <c r="BD29" s="67"/>
      <c r="BE29" s="67"/>
      <c r="BF29" s="67"/>
      <c r="BG29" s="68"/>
      <c r="BI29" s="40">
        <v>9</v>
      </c>
      <c r="BJ29" s="57" t="str">
        <f t="shared" si="11"/>
        <v>GAUTIER Baptiste</v>
      </c>
      <c r="BK29" s="57" t="str">
        <f t="shared" si="12"/>
        <v>M</v>
      </c>
      <c r="BL29" s="57">
        <f t="shared" si="13"/>
        <v>20</v>
      </c>
      <c r="BM29" s="57" t="str">
        <f t="shared" si="14"/>
        <v>ANTONNIERE JUDO CLUB 72</v>
      </c>
      <c r="BN29" s="120"/>
      <c r="BO29" s="121"/>
      <c r="BP29" s="121"/>
      <c r="BQ29" s="121"/>
      <c r="BR29" s="122"/>
      <c r="BS29" s="123"/>
      <c r="BT29" s="124"/>
      <c r="BU29" s="124"/>
      <c r="BV29" s="125"/>
      <c r="BW29" s="120"/>
      <c r="BX29" s="121"/>
      <c r="BY29" s="121"/>
      <c r="BZ29" s="122"/>
      <c r="CA29" s="131"/>
      <c r="CB29" s="132"/>
      <c r="CC29" s="110"/>
      <c r="CD29" s="90"/>
      <c r="CE29" s="91"/>
      <c r="CF29" s="3"/>
      <c r="CG29" s="143"/>
      <c r="CH29" s="130"/>
      <c r="CI29" s="130"/>
      <c r="CJ29" s="130"/>
      <c r="CK29" s="130"/>
      <c r="CL29" s="96"/>
      <c r="CM29" s="116"/>
      <c r="CN29" s="117"/>
      <c r="CO29" s="118"/>
      <c r="CP29" s="118"/>
      <c r="CQ29" s="119"/>
    </row>
    <row r="30" spans="1:95" s="48" customFormat="1" ht="21" customHeight="1" thickBot="1">
      <c r="A30" s="57" t="str">
        <f ca="1" t="shared" si="6"/>
        <v>PDL</v>
      </c>
      <c r="B30" s="57">
        <f ca="1" t="shared" si="6"/>
        <v>44</v>
      </c>
      <c r="C30" s="40">
        <v>10</v>
      </c>
      <c r="D30" s="100" t="str">
        <f ca="1" t="shared" si="7"/>
        <v>BOUGAULT Kevin</v>
      </c>
      <c r="E30" s="57" t="str">
        <f ca="1" t="shared" si="7"/>
        <v>M</v>
      </c>
      <c r="F30" s="57">
        <v>0</v>
      </c>
      <c r="G30" s="101" t="str">
        <f ca="1" t="shared" si="8"/>
        <v>DOJO COUERONNAIS</v>
      </c>
      <c r="H30" s="144">
        <v>10</v>
      </c>
      <c r="I30" s="145">
        <v>0</v>
      </c>
      <c r="J30" s="145">
        <v>0</v>
      </c>
      <c r="K30" s="145">
        <v>10</v>
      </c>
      <c r="L30" s="146">
        <v>0</v>
      </c>
      <c r="M30" s="147"/>
      <c r="N30" s="148"/>
      <c r="O30" s="148"/>
      <c r="P30" s="149"/>
      <c r="Q30" s="150">
        <f t="shared" si="9"/>
        <v>20</v>
      </c>
      <c r="R30" s="151"/>
      <c r="S30" s="110"/>
      <c r="T30" s="90">
        <f ca="1" t="shared" si="10"/>
        <v>20</v>
      </c>
      <c r="U30" s="91"/>
      <c r="V30" s="3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96"/>
      <c r="BC30" s="70"/>
      <c r="BD30" s="71"/>
      <c r="BE30" s="71"/>
      <c r="BF30" s="71"/>
      <c r="BG30" s="72"/>
      <c r="BI30" s="40">
        <v>10</v>
      </c>
      <c r="BJ30" s="57" t="str">
        <f t="shared" si="11"/>
        <v>BOUGAULT Kevin</v>
      </c>
      <c r="BK30" s="57" t="str">
        <f t="shared" si="12"/>
        <v>M</v>
      </c>
      <c r="BL30" s="57">
        <f t="shared" si="13"/>
        <v>0</v>
      </c>
      <c r="BM30" s="57" t="str">
        <f t="shared" si="14"/>
        <v>DOJO COUERONNAIS</v>
      </c>
      <c r="BN30" s="144"/>
      <c r="BO30" s="145"/>
      <c r="BP30" s="145"/>
      <c r="BQ30" s="145"/>
      <c r="BR30" s="146"/>
      <c r="BS30" s="147"/>
      <c r="BT30" s="148"/>
      <c r="BU30" s="148"/>
      <c r="BV30" s="149"/>
      <c r="BW30" s="144"/>
      <c r="BX30" s="145"/>
      <c r="BY30" s="145"/>
      <c r="BZ30" s="146"/>
      <c r="CA30" s="152"/>
      <c r="CB30" s="153"/>
      <c r="CC30" s="110"/>
      <c r="CD30" s="90"/>
      <c r="CE30" s="91"/>
      <c r="CF30" s="3"/>
      <c r="CG30" s="154"/>
      <c r="CH30" s="155"/>
      <c r="CI30" s="155"/>
      <c r="CJ30" s="155"/>
      <c r="CK30" s="155"/>
      <c r="CL30" s="156"/>
      <c r="CM30" s="157"/>
      <c r="CN30" s="158"/>
      <c r="CO30" s="159"/>
      <c r="CP30" s="159"/>
      <c r="CQ30" s="160"/>
    </row>
    <row r="31" spans="1:90" s="48" customFormat="1" ht="11.25">
      <c r="A31" s="64"/>
      <c r="B31" s="64"/>
      <c r="C31" s="64"/>
      <c r="D31" s="161"/>
      <c r="E31" s="161"/>
      <c r="F31" s="161"/>
      <c r="G31" s="161"/>
      <c r="H31" s="161"/>
      <c r="I31" s="161"/>
      <c r="J31" s="161"/>
      <c r="K31" s="161"/>
      <c r="L31" s="161"/>
      <c r="M31" s="64"/>
      <c r="N31" s="64" t="s">
        <v>125</v>
      </c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I31" s="64"/>
      <c r="BJ31" s="161"/>
      <c r="BK31" s="161"/>
      <c r="BL31" s="161"/>
      <c r="BM31" s="161"/>
      <c r="BN31" s="161"/>
      <c r="BO31" s="161"/>
      <c r="BP31" s="161"/>
      <c r="BQ31" s="161"/>
      <c r="BR31" s="161"/>
      <c r="BS31" s="64"/>
      <c r="BT31" s="64" t="s">
        <v>125</v>
      </c>
      <c r="BU31" s="64"/>
      <c r="BV31" s="64"/>
      <c r="BW31" s="64"/>
      <c r="BX31" s="64"/>
      <c r="BY31" s="64"/>
      <c r="BZ31" s="64"/>
      <c r="CA31" s="64"/>
      <c r="CB31" s="64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80" s="48" customFormat="1" ht="11.25" hidden="1">
      <c r="A32" s="64"/>
      <c r="B32" s="64"/>
      <c r="C32" s="73">
        <f>COUNT(H32:BG32)</f>
        <v>22</v>
      </c>
      <c r="D32" s="73"/>
      <c r="F32" s="64"/>
      <c r="G32" s="162" t="s">
        <v>126</v>
      </c>
      <c r="H32" s="163"/>
      <c r="I32" s="163">
        <v>1</v>
      </c>
      <c r="J32" s="163">
        <v>2</v>
      </c>
      <c r="K32" s="163">
        <v>3</v>
      </c>
      <c r="L32" s="163">
        <v>4</v>
      </c>
      <c r="M32" s="163">
        <v>5</v>
      </c>
      <c r="N32" s="163">
        <v>6</v>
      </c>
      <c r="O32" s="163">
        <v>7</v>
      </c>
      <c r="P32" s="163"/>
      <c r="Q32" s="163">
        <v>8</v>
      </c>
      <c r="R32" s="163">
        <v>9</v>
      </c>
      <c r="S32" s="163">
        <v>10</v>
      </c>
      <c r="T32" s="163">
        <v>11</v>
      </c>
      <c r="U32" s="163"/>
      <c r="V32" s="163">
        <v>12</v>
      </c>
      <c r="W32" s="163">
        <v>13</v>
      </c>
      <c r="X32" s="163">
        <v>14</v>
      </c>
      <c r="Y32" s="163">
        <v>15</v>
      </c>
      <c r="Z32" s="163"/>
      <c r="AA32" s="163">
        <v>16</v>
      </c>
      <c r="AB32" s="163">
        <v>17</v>
      </c>
      <c r="AC32" s="163">
        <v>18</v>
      </c>
      <c r="AD32" s="163"/>
      <c r="AE32" s="163">
        <v>19</v>
      </c>
      <c r="AF32" s="163">
        <v>20</v>
      </c>
      <c r="AG32" s="164"/>
      <c r="AH32" s="164"/>
      <c r="AI32" s="164"/>
      <c r="AJ32" s="164"/>
      <c r="AK32" s="164"/>
      <c r="AL32" s="164"/>
      <c r="AM32" s="164"/>
      <c r="AN32" s="164"/>
      <c r="AO32" s="164">
        <v>21</v>
      </c>
      <c r="AP32" s="164"/>
      <c r="AQ32" s="164"/>
      <c r="AR32" s="164"/>
      <c r="AS32" s="164"/>
      <c r="AT32" s="164"/>
      <c r="AU32" s="164"/>
      <c r="AV32" s="164"/>
      <c r="AW32" s="164"/>
      <c r="AX32" s="164"/>
      <c r="AY32" s="164">
        <v>22</v>
      </c>
      <c r="AZ32" s="164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</row>
    <row r="33" spans="1:80" s="48" customFormat="1" ht="11.25" hidden="1">
      <c r="A33" s="64"/>
      <c r="B33" s="64"/>
      <c r="F33" s="64"/>
      <c r="G33" s="165" t="s">
        <v>127</v>
      </c>
      <c r="H33" s="163"/>
      <c r="I33" s="163">
        <v>1</v>
      </c>
      <c r="J33" s="163">
        <v>1</v>
      </c>
      <c r="K33" s="163">
        <v>1</v>
      </c>
      <c r="L33" s="163">
        <v>1</v>
      </c>
      <c r="M33" s="163">
        <v>1</v>
      </c>
      <c r="N33" s="163">
        <v>2</v>
      </c>
      <c r="O33" s="163">
        <v>2</v>
      </c>
      <c r="P33" s="163"/>
      <c r="Q33" s="163">
        <v>2</v>
      </c>
      <c r="R33" s="163">
        <v>2</v>
      </c>
      <c r="S33" s="163">
        <v>3</v>
      </c>
      <c r="T33" s="163">
        <v>3</v>
      </c>
      <c r="U33" s="163"/>
      <c r="V33" s="163">
        <v>4</v>
      </c>
      <c r="W33" s="163">
        <v>3</v>
      </c>
      <c r="X33" s="163">
        <v>3</v>
      </c>
      <c r="Y33" s="163">
        <v>4</v>
      </c>
      <c r="Z33" s="163"/>
      <c r="AA33" s="163">
        <v>4</v>
      </c>
      <c r="AB33" s="163">
        <v>5</v>
      </c>
      <c r="AC33" s="163">
        <v>4</v>
      </c>
      <c r="AD33" s="163"/>
      <c r="AE33" s="163">
        <v>5</v>
      </c>
      <c r="AF33" s="163">
        <v>4</v>
      </c>
      <c r="AG33" s="164"/>
      <c r="AH33" s="164"/>
      <c r="AI33" s="164"/>
      <c r="AJ33" s="164"/>
      <c r="AK33" s="164"/>
      <c r="AL33" s="164"/>
      <c r="AM33" s="164"/>
      <c r="AN33" s="164"/>
      <c r="AO33" s="164">
        <v>1</v>
      </c>
      <c r="AP33" s="164"/>
      <c r="AQ33" s="164"/>
      <c r="AR33" s="164"/>
      <c r="AS33" s="164"/>
      <c r="AT33" s="164"/>
      <c r="AU33" s="164"/>
      <c r="AV33" s="164"/>
      <c r="AW33" s="164"/>
      <c r="AX33" s="164"/>
      <c r="AY33" s="164">
        <v>1</v>
      </c>
      <c r="AZ33" s="164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1:90" s="48" customFormat="1" ht="11.25" hidden="1">
      <c r="A34" s="64"/>
      <c r="B34" s="64"/>
      <c r="C34" s="73"/>
      <c r="F34" s="64"/>
      <c r="G34" s="165" t="s">
        <v>128</v>
      </c>
      <c r="H34" s="163"/>
      <c r="I34" s="163">
        <v>1</v>
      </c>
      <c r="J34" s="163">
        <v>1</v>
      </c>
      <c r="K34" s="163">
        <v>1</v>
      </c>
      <c r="L34" s="163">
        <v>2</v>
      </c>
      <c r="M34" s="163">
        <v>1</v>
      </c>
      <c r="N34" s="163">
        <v>2</v>
      </c>
      <c r="O34" s="163">
        <v>2</v>
      </c>
      <c r="P34" s="163"/>
      <c r="Q34" s="163">
        <v>2</v>
      </c>
      <c r="R34" s="163">
        <v>3</v>
      </c>
      <c r="S34" s="163">
        <v>3</v>
      </c>
      <c r="T34" s="163">
        <v>3</v>
      </c>
      <c r="U34" s="163"/>
      <c r="V34" s="163">
        <v>3</v>
      </c>
      <c r="W34" s="163">
        <v>2</v>
      </c>
      <c r="X34" s="163">
        <v>4</v>
      </c>
      <c r="Y34" s="163">
        <v>4</v>
      </c>
      <c r="Z34" s="163"/>
      <c r="AA34" s="163">
        <v>4</v>
      </c>
      <c r="AB34" s="163">
        <v>3</v>
      </c>
      <c r="AC34" s="163">
        <v>4</v>
      </c>
      <c r="AD34" s="163"/>
      <c r="AE34" s="163">
        <v>5</v>
      </c>
      <c r="AF34" s="163">
        <v>5</v>
      </c>
      <c r="AG34" s="164"/>
      <c r="AH34" s="164"/>
      <c r="AI34" s="164"/>
      <c r="AJ34" s="164"/>
      <c r="AK34" s="164"/>
      <c r="AL34" s="164"/>
      <c r="AM34" s="164"/>
      <c r="AN34" s="164"/>
      <c r="AO34" s="164">
        <v>1</v>
      </c>
      <c r="AP34" s="164"/>
      <c r="AQ34" s="164"/>
      <c r="AR34" s="164"/>
      <c r="AS34" s="164"/>
      <c r="AT34" s="164"/>
      <c r="AU34" s="164"/>
      <c r="AV34" s="164"/>
      <c r="AW34" s="164"/>
      <c r="AX34" s="164"/>
      <c r="AY34" s="164">
        <v>1</v>
      </c>
      <c r="AZ34" s="164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</row>
    <row r="35" spans="13:80" ht="11.25"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</row>
    <row r="36" spans="61:80" ht="11.25"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</row>
    <row r="37" spans="61:80" ht="11.25"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</row>
    <row r="38" spans="61:80" ht="11.25"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</row>
    <row r="39" spans="61:80" ht="11.25"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</row>
    <row r="40" spans="61:80" ht="11.25"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</row>
    <row r="41" spans="61:80" ht="11.25"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</row>
    <row r="42" spans="61:80" ht="11.25"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</row>
    <row r="43" spans="61:80" ht="11.25"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</row>
    <row r="44" spans="61:80" ht="11.25"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</row>
    <row r="45" spans="61:80" ht="11.25"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</row>
    <row r="46" spans="61:80" ht="11.25"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</row>
    <row r="47" spans="61:80" ht="11.25"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</row>
    <row r="48" spans="61:80" ht="11.25"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</row>
    <row r="49" spans="61:80" ht="11.25"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</row>
  </sheetData>
  <sheetProtection selectLockedCells="1"/>
  <mergeCells count="71">
    <mergeCell ref="T26:U26"/>
    <mergeCell ref="Q30:R30"/>
    <mergeCell ref="T30:U30"/>
    <mergeCell ref="BV1:BX1"/>
    <mergeCell ref="BQ2:BT2"/>
    <mergeCell ref="BV2:BV3"/>
    <mergeCell ref="BW2:BW3"/>
    <mergeCell ref="BX2:BX3"/>
    <mergeCell ref="BP4:BX4"/>
    <mergeCell ref="BP5:BR5"/>
    <mergeCell ref="BS19:BV19"/>
    <mergeCell ref="BW19:BZ19"/>
    <mergeCell ref="Q25:R25"/>
    <mergeCell ref="T25:U25"/>
    <mergeCell ref="W20:AA20"/>
    <mergeCell ref="Q20:R20"/>
    <mergeCell ref="T20:U20"/>
    <mergeCell ref="Q21:R21"/>
    <mergeCell ref="T21:U21"/>
    <mergeCell ref="Q28:R28"/>
    <mergeCell ref="T28:U28"/>
    <mergeCell ref="Q29:R29"/>
    <mergeCell ref="T29:U29"/>
    <mergeCell ref="CA21:CB21"/>
    <mergeCell ref="Q27:R27"/>
    <mergeCell ref="T27:U27"/>
    <mergeCell ref="Q22:R22"/>
    <mergeCell ref="T22:U22"/>
    <mergeCell ref="Q23:R23"/>
    <mergeCell ref="T23:U23"/>
    <mergeCell ref="Q24:R24"/>
    <mergeCell ref="T24:U24"/>
    <mergeCell ref="Q26:R26"/>
    <mergeCell ref="CH5:CJ6"/>
    <mergeCell ref="CK5:CL6"/>
    <mergeCell ref="CK7:CM7"/>
    <mergeCell ref="CA20:CB20"/>
    <mergeCell ref="CD20:CE20"/>
    <mergeCell ref="CD22:CE22"/>
    <mergeCell ref="CA23:CB23"/>
    <mergeCell ref="CD23:CE23"/>
    <mergeCell ref="CA24:CB24"/>
    <mergeCell ref="CD24:CE24"/>
    <mergeCell ref="J5:L5"/>
    <mergeCell ref="J4:R4"/>
    <mergeCell ref="AE5:AF6"/>
    <mergeCell ref="AB5:AD6"/>
    <mergeCell ref="K2:N2"/>
    <mergeCell ref="P2:P3"/>
    <mergeCell ref="Q2:Q3"/>
    <mergeCell ref="R2:R3"/>
    <mergeCell ref="P1:R1"/>
    <mergeCell ref="CD28:CE28"/>
    <mergeCell ref="CA29:CB29"/>
    <mergeCell ref="CD29:CE29"/>
    <mergeCell ref="BC6:BG6"/>
    <mergeCell ref="M19:P19"/>
    <mergeCell ref="CA28:CB28"/>
    <mergeCell ref="CA25:CB25"/>
    <mergeCell ref="CD25:CE25"/>
    <mergeCell ref="CA26:CB26"/>
    <mergeCell ref="CA30:CB30"/>
    <mergeCell ref="CG20:CK20"/>
    <mergeCell ref="CN4:CQ5"/>
    <mergeCell ref="CN6:CQ6"/>
    <mergeCell ref="CD30:CE30"/>
    <mergeCell ref="CD26:CE26"/>
    <mergeCell ref="CA27:CB27"/>
    <mergeCell ref="CD27:CE27"/>
    <mergeCell ref="CD21:CE21"/>
    <mergeCell ref="CA22:CB22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8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0"/>
  <sheetViews>
    <sheetView zoomScale="122" zoomScaleNormal="122" workbookViewId="0" topLeftCell="A7">
      <pane xSplit="7" ySplit="2" topLeftCell="H9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H8" sqref="H8"/>
    </sheetView>
  </sheetViews>
  <sheetFormatPr defaultColWidth="11.421875" defaultRowHeight="12.75"/>
  <cols>
    <col min="1" max="1" width="6.140625" style="48" hidden="1" customWidth="1"/>
    <col min="2" max="2" width="5.140625" style="48" hidden="1" customWidth="1"/>
    <col min="3" max="3" width="4.57421875" style="73" bestFit="1" customWidth="1"/>
    <col min="4" max="4" width="22.57421875" style="48" customWidth="1"/>
    <col min="5" max="5" width="3.140625" style="48" customWidth="1"/>
    <col min="6" max="6" width="7.7109375" style="48" customWidth="1"/>
    <col min="7" max="7" width="22.00390625" style="48" customWidth="1"/>
    <col min="8" max="27" width="4.140625" style="48" customWidth="1"/>
    <col min="28" max="33" width="4.7109375" style="64" hidden="1" customWidth="1"/>
    <col min="34" max="34" width="4.7109375" style="64" customWidth="1"/>
    <col min="35" max="35" width="4.7109375" style="64" hidden="1" customWidth="1"/>
    <col min="36" max="36" width="2.28125" style="48" customWidth="1"/>
    <col min="37" max="42" width="11.421875" style="0" hidden="1" customWidth="1"/>
    <col min="43" max="47" width="11.421875" style="48" hidden="1" customWidth="1"/>
    <col min="48" max="53" width="11.421875" style="0" hidden="1" customWidth="1"/>
    <col min="54" max="54" width="10.28125" style="48" hidden="1" customWidth="1"/>
    <col min="55" max="59" width="4.7109375" style="48" hidden="1" customWidth="1"/>
    <col min="60" max="60" width="11.421875" style="48" customWidth="1"/>
    <col min="61" max="61" width="4.57421875" style="48" hidden="1" customWidth="1"/>
    <col min="62" max="62" width="22.57421875" style="48" hidden="1" customWidth="1"/>
    <col min="63" max="63" width="3.140625" style="48" hidden="1" customWidth="1"/>
    <col min="64" max="64" width="7.7109375" style="48" hidden="1" customWidth="1"/>
    <col min="65" max="65" width="21.8515625" style="48" hidden="1" customWidth="1"/>
    <col min="66" max="86" width="4.00390625" style="48" hidden="1" customWidth="1"/>
    <col min="87" max="87" width="6.421875" style="48" hidden="1" customWidth="1"/>
    <col min="88" max="91" width="4.00390625" style="48" hidden="1" customWidth="1"/>
    <col min="92" max="92" width="4.00390625" style="48" customWidth="1"/>
    <col min="93" max="100" width="11.421875" style="48" customWidth="1"/>
    <col min="101" max="101" width="0" style="48" hidden="1" customWidth="1"/>
    <col min="102" max="16384" width="11.421875" style="48" customWidth="1"/>
  </cols>
  <sheetData>
    <row r="1" spans="3:101" s="168" customFormat="1" ht="13.5" thickBot="1">
      <c r="C1" s="289">
        <v>8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 t="s">
        <v>0</v>
      </c>
      <c r="Q1" s="6"/>
      <c r="R1" s="6"/>
      <c r="S1" s="5"/>
      <c r="T1" s="5"/>
      <c r="U1" s="5"/>
      <c r="V1" s="4"/>
      <c r="W1" s="4"/>
      <c r="AB1" s="170"/>
      <c r="AC1" s="170"/>
      <c r="AD1" s="170"/>
      <c r="AE1" s="170"/>
      <c r="AF1" s="170"/>
      <c r="AG1" s="170"/>
      <c r="AH1" s="170"/>
      <c r="AI1" s="170"/>
      <c r="BI1" s="289">
        <v>8</v>
      </c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6" t="s">
        <v>0</v>
      </c>
      <c r="BW1" s="6"/>
      <c r="BX1" s="6"/>
      <c r="BY1" s="5"/>
      <c r="BZ1" s="5"/>
      <c r="CA1" s="5"/>
      <c r="CB1" s="4"/>
      <c r="CC1" s="4"/>
      <c r="CW1" s="168" t="s">
        <v>334</v>
      </c>
    </row>
    <row r="2" spans="3:101" s="168" customFormat="1" ht="16.5" customHeight="1" thickBot="1">
      <c r="C2" s="171"/>
      <c r="D2" s="5"/>
      <c r="E2" s="5"/>
      <c r="F2" s="8" t="s">
        <v>2</v>
      </c>
      <c r="G2" s="9" t="s">
        <v>447</v>
      </c>
      <c r="H2" s="5">
        <v>2</v>
      </c>
      <c r="I2" s="5"/>
      <c r="J2" s="10" t="s">
        <v>4</v>
      </c>
      <c r="K2" s="172">
        <f ca="1">TODAY()</f>
        <v>41798</v>
      </c>
      <c r="L2" s="172"/>
      <c r="M2" s="172"/>
      <c r="N2" s="172"/>
      <c r="O2" s="5"/>
      <c r="P2" s="173" t="s">
        <v>201</v>
      </c>
      <c r="Q2" s="173"/>
      <c r="R2" s="12"/>
      <c r="S2" s="5"/>
      <c r="AB2" s="170"/>
      <c r="AC2" s="170"/>
      <c r="AD2" s="170"/>
      <c r="AE2" s="170"/>
      <c r="AF2" s="170"/>
      <c r="AG2" s="170"/>
      <c r="AH2" s="170"/>
      <c r="AI2" s="170"/>
      <c r="BI2" s="171"/>
      <c r="BJ2" s="5"/>
      <c r="BK2" s="5"/>
      <c r="BL2" s="8" t="s">
        <v>2</v>
      </c>
      <c r="BM2" s="9" t="str">
        <f>G2</f>
        <v>59 -  C1 M M</v>
      </c>
      <c r="BN2" s="5"/>
      <c r="BO2" s="5"/>
      <c r="BP2" s="10" t="s">
        <v>4</v>
      </c>
      <c r="BQ2" s="172">
        <f ca="1">TODAY()</f>
        <v>41798</v>
      </c>
      <c r="BR2" s="172"/>
      <c r="BS2" s="172"/>
      <c r="BT2" s="172"/>
      <c r="BU2" s="5"/>
      <c r="BV2" s="173"/>
      <c r="BW2" s="173"/>
      <c r="BX2" s="12"/>
      <c r="BY2" s="5"/>
      <c r="CW2" s="168" t="s">
        <v>336</v>
      </c>
    </row>
    <row r="3" spans="3:77" s="168" customFormat="1" ht="13.5" customHeight="1" thickBot="1">
      <c r="C3" s="17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74"/>
      <c r="Q3" s="174"/>
      <c r="R3" s="14"/>
      <c r="S3" s="5"/>
      <c r="AB3" s="170"/>
      <c r="AC3" s="170"/>
      <c r="AD3" s="170"/>
      <c r="AE3" s="170"/>
      <c r="AF3" s="170"/>
      <c r="AG3" s="170"/>
      <c r="AH3" s="170"/>
      <c r="AI3" s="170"/>
      <c r="BI3" s="171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174"/>
      <c r="BW3" s="174"/>
      <c r="BX3" s="14"/>
      <c r="BY3" s="5"/>
    </row>
    <row r="4" spans="3:81" s="168" customFormat="1" ht="13.5" thickBot="1">
      <c r="C4" s="171"/>
      <c r="D4" s="5"/>
      <c r="E4" s="5"/>
      <c r="F4" s="5"/>
      <c r="G4" s="175"/>
      <c r="H4" s="5"/>
      <c r="I4" s="5"/>
      <c r="J4" s="5" t="s">
        <v>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4"/>
      <c r="W4" s="4"/>
      <c r="AB4" s="170"/>
      <c r="AC4" s="170"/>
      <c r="AD4" s="170"/>
      <c r="AE4" s="170"/>
      <c r="AF4" s="170"/>
      <c r="AG4" s="170"/>
      <c r="AH4" s="170"/>
      <c r="AI4" s="170"/>
      <c r="BI4" s="171"/>
      <c r="BJ4" s="5"/>
      <c r="BK4" s="5"/>
      <c r="BL4" s="5"/>
      <c r="BM4" s="175"/>
      <c r="BN4" s="5"/>
      <c r="BO4" s="5"/>
      <c r="BP4" s="5" t="s">
        <v>7</v>
      </c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4"/>
      <c r="CC4" s="4"/>
    </row>
    <row r="5" spans="3:85" s="168" customFormat="1" ht="13.5" customHeight="1" thickTop="1">
      <c r="C5" s="171"/>
      <c r="D5" s="5"/>
      <c r="E5" s="5"/>
      <c r="F5" s="18" t="s">
        <v>9</v>
      </c>
      <c r="G5" s="176"/>
      <c r="H5" s="5"/>
      <c r="I5" s="5"/>
      <c r="J5" s="10" t="s">
        <v>10</v>
      </c>
      <c r="K5" s="5"/>
      <c r="L5" s="5"/>
      <c r="M5" s="5"/>
      <c r="N5" s="5"/>
      <c r="O5" s="5"/>
      <c r="P5" s="5"/>
      <c r="Q5" s="5"/>
      <c r="R5" s="5"/>
      <c r="S5" s="5"/>
      <c r="T5" s="5"/>
      <c r="W5" s="21" t="s">
        <v>11</v>
      </c>
      <c r="X5" s="21"/>
      <c r="Y5" s="250"/>
      <c r="Z5" s="251" t="str">
        <f>LEFT(G2,2)</f>
        <v>59</v>
      </c>
      <c r="AA5" s="252"/>
      <c r="AB5" s="170"/>
      <c r="AC5" s="170"/>
      <c r="AD5" s="170"/>
      <c r="AE5" s="170"/>
      <c r="AF5" s="170"/>
      <c r="AG5" s="170"/>
      <c r="AH5" s="170"/>
      <c r="AI5" s="170"/>
      <c r="BI5" s="171"/>
      <c r="BJ5" s="5"/>
      <c r="BK5" s="5"/>
      <c r="BL5" s="18" t="s">
        <v>9</v>
      </c>
      <c r="BM5" s="176"/>
      <c r="BN5" s="5"/>
      <c r="BO5" s="5"/>
      <c r="BP5" s="10" t="s">
        <v>10</v>
      </c>
      <c r="BQ5" s="5"/>
      <c r="BR5" s="5"/>
      <c r="BS5" s="5"/>
      <c r="BT5" s="5"/>
      <c r="BU5" s="5"/>
      <c r="BV5" s="5"/>
      <c r="BW5" s="5"/>
      <c r="BX5" s="5"/>
      <c r="BY5" s="5"/>
      <c r="BZ5" s="5"/>
      <c r="CC5" s="21" t="s">
        <v>11</v>
      </c>
      <c r="CD5" s="21"/>
      <c r="CE5" s="250"/>
      <c r="CF5" s="251" t="str">
        <f>Z5</f>
        <v>59</v>
      </c>
      <c r="CG5" s="252"/>
    </row>
    <row r="6" spans="3:85" s="168" customFormat="1" ht="13.5" customHeight="1" thickBot="1">
      <c r="C6" s="171"/>
      <c r="D6" s="5"/>
      <c r="E6" s="5"/>
      <c r="F6" s="5"/>
      <c r="G6" s="177"/>
      <c r="H6" s="5"/>
      <c r="I6" s="5"/>
      <c r="J6" s="10"/>
      <c r="K6" s="10"/>
      <c r="L6" s="5"/>
      <c r="M6" s="5"/>
      <c r="N6" s="5"/>
      <c r="O6" s="5"/>
      <c r="P6" s="5"/>
      <c r="Q6" s="5"/>
      <c r="R6" s="5"/>
      <c r="S6" s="5"/>
      <c r="T6" s="5"/>
      <c r="W6" s="21"/>
      <c r="X6" s="21"/>
      <c r="Y6" s="250"/>
      <c r="Z6" s="253"/>
      <c r="AA6" s="254"/>
      <c r="AB6" s="170"/>
      <c r="AC6" s="170"/>
      <c r="AD6" s="170"/>
      <c r="AE6" s="170"/>
      <c r="AF6" s="170"/>
      <c r="AG6" s="170"/>
      <c r="AH6" s="170"/>
      <c r="AI6" s="170"/>
      <c r="BC6" s="178"/>
      <c r="BD6" s="178"/>
      <c r="BE6" s="178"/>
      <c r="BF6" s="178"/>
      <c r="BG6" s="178"/>
      <c r="BI6" s="171"/>
      <c r="BJ6" s="5"/>
      <c r="BK6" s="5"/>
      <c r="BL6" s="5"/>
      <c r="BM6" s="177"/>
      <c r="BN6" s="5"/>
      <c r="BO6" s="5"/>
      <c r="BP6" s="10"/>
      <c r="BQ6" s="10"/>
      <c r="BR6" s="5"/>
      <c r="BS6" s="5"/>
      <c r="BT6" s="5"/>
      <c r="BU6" s="5"/>
      <c r="BV6" s="5"/>
      <c r="BW6" s="5"/>
      <c r="BX6" s="5"/>
      <c r="BY6" s="5"/>
      <c r="BZ6" s="5"/>
      <c r="CC6" s="21"/>
      <c r="CD6" s="21"/>
      <c r="CE6" s="250"/>
      <c r="CF6" s="253"/>
      <c r="CG6" s="254"/>
    </row>
    <row r="7" spans="3:91" s="168" customFormat="1" ht="18" customHeight="1" thickTop="1">
      <c r="C7" s="171"/>
      <c r="D7" s="5"/>
      <c r="E7" s="5"/>
      <c r="F7" s="13"/>
      <c r="G7" s="10"/>
      <c r="H7" s="10"/>
      <c r="I7" s="10"/>
      <c r="J7" s="10"/>
      <c r="K7" s="5"/>
      <c r="L7" s="5"/>
      <c r="M7" s="5"/>
      <c r="N7" s="5"/>
      <c r="O7" s="5"/>
      <c r="P7" s="5"/>
      <c r="Q7" s="5"/>
      <c r="R7" s="5"/>
      <c r="S7" s="5"/>
      <c r="T7" s="180"/>
      <c r="U7" s="5"/>
      <c r="V7" s="4"/>
      <c r="W7" s="4"/>
      <c r="AB7" s="170"/>
      <c r="AC7" s="170"/>
      <c r="AD7" s="170"/>
      <c r="AE7" s="170"/>
      <c r="AF7" s="170"/>
      <c r="AG7" s="170"/>
      <c r="AH7" s="170"/>
      <c r="AI7" s="170"/>
      <c r="BB7" s="168" t="s">
        <v>13</v>
      </c>
      <c r="BC7" s="181"/>
      <c r="BD7" s="182"/>
      <c r="BE7" s="182"/>
      <c r="BF7" s="182"/>
      <c r="BG7" s="183"/>
      <c r="BI7" s="171"/>
      <c r="BJ7" s="5"/>
      <c r="BK7" s="5"/>
      <c r="BL7" s="13"/>
      <c r="BM7" s="10"/>
      <c r="BN7" s="10"/>
      <c r="BO7" s="10"/>
      <c r="BP7" s="10"/>
      <c r="BQ7" s="5"/>
      <c r="BR7" s="5"/>
      <c r="BS7" s="5"/>
      <c r="BT7" s="5"/>
      <c r="BU7" s="5"/>
      <c r="BV7" s="5"/>
      <c r="BW7" s="5"/>
      <c r="BX7" s="5"/>
      <c r="BY7" s="5"/>
      <c r="BZ7" s="180"/>
      <c r="CA7" s="5"/>
      <c r="CB7" s="4"/>
      <c r="CC7" s="4"/>
      <c r="CH7" s="184" t="s">
        <v>13</v>
      </c>
      <c r="CI7" s="185"/>
      <c r="CJ7" s="181"/>
      <c r="CK7" s="182"/>
      <c r="CL7" s="182"/>
      <c r="CM7" s="183"/>
    </row>
    <row r="8" spans="1:91" ht="18" customHeight="1">
      <c r="A8" s="40" t="s">
        <v>14</v>
      </c>
      <c r="B8" s="40" t="s">
        <v>15</v>
      </c>
      <c r="C8" s="41" t="s">
        <v>16</v>
      </c>
      <c r="D8" s="79" t="s">
        <v>17</v>
      </c>
      <c r="E8" s="79" t="s">
        <v>18</v>
      </c>
      <c r="F8" s="41" t="s">
        <v>19</v>
      </c>
      <c r="G8" s="80" t="s">
        <v>20</v>
      </c>
      <c r="H8" s="42" t="s">
        <v>31</v>
      </c>
      <c r="I8" s="42" t="s">
        <v>50</v>
      </c>
      <c r="J8" s="42" t="s">
        <v>51</v>
      </c>
      <c r="K8" s="42" t="s">
        <v>63</v>
      </c>
      <c r="L8" s="42" t="s">
        <v>36</v>
      </c>
      <c r="M8" s="42" t="s">
        <v>32</v>
      </c>
      <c r="N8" s="42" t="s">
        <v>27</v>
      </c>
      <c r="O8" s="42" t="s">
        <v>29</v>
      </c>
      <c r="P8" s="43" t="s">
        <v>28</v>
      </c>
      <c r="Q8" s="42" t="s">
        <v>26</v>
      </c>
      <c r="R8" s="44" t="s">
        <v>23</v>
      </c>
      <c r="S8" s="42" t="s">
        <v>34</v>
      </c>
      <c r="T8" s="42" t="s">
        <v>61</v>
      </c>
      <c r="U8" s="42" t="s">
        <v>53</v>
      </c>
      <c r="V8" s="42" t="s">
        <v>43</v>
      </c>
      <c r="W8" s="42" t="s">
        <v>40</v>
      </c>
      <c r="X8" s="43" t="s">
        <v>41</v>
      </c>
      <c r="Y8" s="42" t="s">
        <v>39</v>
      </c>
      <c r="Z8" s="42" t="s">
        <v>47</v>
      </c>
      <c r="AA8" s="42" t="s">
        <v>62</v>
      </c>
      <c r="AB8" s="45" t="s">
        <v>46</v>
      </c>
      <c r="AC8" s="46" t="s">
        <v>21</v>
      </c>
      <c r="AD8" s="46" t="s">
        <v>38</v>
      </c>
      <c r="AE8" s="46" t="s">
        <v>58</v>
      </c>
      <c r="AF8" s="46" t="s">
        <v>52</v>
      </c>
      <c r="AG8" s="46" t="s">
        <v>54</v>
      </c>
      <c r="AH8" s="42" t="s">
        <v>55</v>
      </c>
      <c r="AI8" s="46" t="s">
        <v>64</v>
      </c>
      <c r="BB8" s="48" t="s">
        <v>66</v>
      </c>
      <c r="BC8" s="188"/>
      <c r="BD8" s="189"/>
      <c r="BE8" s="189"/>
      <c r="BF8" s="189"/>
      <c r="BG8" s="190"/>
      <c r="BI8" s="41" t="s">
        <v>16</v>
      </c>
      <c r="BJ8" s="79" t="s">
        <v>17</v>
      </c>
      <c r="BK8" s="79" t="s">
        <v>18</v>
      </c>
      <c r="BL8" s="41" t="s">
        <v>19</v>
      </c>
      <c r="BM8" s="80" t="s">
        <v>20</v>
      </c>
      <c r="BN8" s="189" t="s">
        <v>31</v>
      </c>
      <c r="BO8" s="189" t="s">
        <v>50</v>
      </c>
      <c r="BP8" s="189" t="s">
        <v>51</v>
      </c>
      <c r="BQ8" s="189" t="s">
        <v>63</v>
      </c>
      <c r="BR8" s="189" t="s">
        <v>36</v>
      </c>
      <c r="BS8" s="189" t="s">
        <v>32</v>
      </c>
      <c r="BT8" s="189" t="s">
        <v>27</v>
      </c>
      <c r="BU8" s="189" t="s">
        <v>29</v>
      </c>
      <c r="BV8" s="189" t="s">
        <v>28</v>
      </c>
      <c r="BW8" s="189" t="s">
        <v>26</v>
      </c>
      <c r="BX8" s="189" t="s">
        <v>23</v>
      </c>
      <c r="BY8" s="189" t="s">
        <v>34</v>
      </c>
      <c r="BZ8" s="189" t="s">
        <v>61</v>
      </c>
      <c r="CA8" s="189" t="s">
        <v>53</v>
      </c>
      <c r="CB8" s="189" t="s">
        <v>43</v>
      </c>
      <c r="CC8" s="189" t="s">
        <v>40</v>
      </c>
      <c r="CD8" s="189" t="s">
        <v>41</v>
      </c>
      <c r="CE8" s="189" t="s">
        <v>39</v>
      </c>
      <c r="CF8" s="189" t="s">
        <v>47</v>
      </c>
      <c r="CG8" s="189" t="s">
        <v>62</v>
      </c>
      <c r="CH8" s="191" t="s">
        <v>66</v>
      </c>
      <c r="CI8" s="193"/>
      <c r="CJ8" s="188"/>
      <c r="CK8" s="189"/>
      <c r="CL8" s="189"/>
      <c r="CM8" s="190"/>
    </row>
    <row r="9" spans="1:91" ht="21.75" customHeight="1">
      <c r="A9" s="57" t="s">
        <v>85</v>
      </c>
      <c r="B9" s="57">
        <v>35</v>
      </c>
      <c r="C9" s="52">
        <f aca="true" ca="1" t="shared" si="0" ref="C9:C16">OFFSET(C9,10,0)</f>
        <v>1</v>
      </c>
      <c r="D9" s="58" t="s">
        <v>448</v>
      </c>
      <c r="E9" s="57" t="s">
        <v>70</v>
      </c>
      <c r="F9" s="57">
        <v>60</v>
      </c>
      <c r="G9" s="290" t="s">
        <v>449</v>
      </c>
      <c r="H9" s="60" t="s">
        <v>88</v>
      </c>
      <c r="I9" s="61"/>
      <c r="J9" s="61"/>
      <c r="K9" s="61"/>
      <c r="L9" s="60" t="s">
        <v>88</v>
      </c>
      <c r="M9" s="61"/>
      <c r="N9" s="61"/>
      <c r="O9" s="61"/>
      <c r="P9" s="61"/>
      <c r="Q9" s="60" t="s">
        <v>88</v>
      </c>
      <c r="R9" s="61"/>
      <c r="S9" s="61"/>
      <c r="T9" s="61"/>
      <c r="U9" s="61"/>
      <c r="V9" s="61"/>
      <c r="W9" s="60" t="s">
        <v>100</v>
      </c>
      <c r="X9" s="61"/>
      <c r="Y9" s="61"/>
      <c r="Z9" s="60" t="s">
        <v>100</v>
      </c>
      <c r="AA9" s="61"/>
      <c r="AB9" s="291"/>
      <c r="AC9" s="62"/>
      <c r="AD9" s="63"/>
      <c r="AE9" s="63"/>
      <c r="AF9" s="63"/>
      <c r="AG9" s="63"/>
      <c r="AH9" s="63"/>
      <c r="AI9" s="63"/>
      <c r="BC9" s="65"/>
      <c r="BD9" s="67"/>
      <c r="BE9" s="67"/>
      <c r="BF9" s="67"/>
      <c r="BG9" s="68"/>
      <c r="BI9" s="52">
        <f aca="true" ca="1" t="shared" si="1" ref="BI9:BI16">OFFSET(BI9,10,0)</f>
        <v>1</v>
      </c>
      <c r="BJ9" s="69" t="str">
        <f aca="true" t="shared" si="2" ref="BJ9:BM16">D9</f>
        <v>GOIC William</v>
      </c>
      <c r="BK9" s="69" t="str">
        <f t="shared" si="2"/>
        <v>M</v>
      </c>
      <c r="BL9" s="69">
        <f t="shared" si="2"/>
        <v>60</v>
      </c>
      <c r="BM9" s="69" t="str">
        <f t="shared" si="2"/>
        <v>OLYMPIQUE CL CESSON</v>
      </c>
      <c r="BN9" s="60"/>
      <c r="BO9" s="61"/>
      <c r="BP9" s="61"/>
      <c r="BQ9" s="61"/>
      <c r="BR9" s="60"/>
      <c r="BS9" s="61"/>
      <c r="BT9" s="61"/>
      <c r="BU9" s="61"/>
      <c r="BV9" s="61"/>
      <c r="BW9" s="60"/>
      <c r="BX9" s="61"/>
      <c r="BY9" s="61"/>
      <c r="BZ9" s="61"/>
      <c r="CA9" s="61"/>
      <c r="CB9" s="61"/>
      <c r="CC9" s="60"/>
      <c r="CD9" s="61"/>
      <c r="CE9" s="61"/>
      <c r="CF9" s="60"/>
      <c r="CG9" s="61"/>
      <c r="CJ9" s="65"/>
      <c r="CK9" s="67"/>
      <c r="CL9" s="67"/>
      <c r="CM9" s="68"/>
    </row>
    <row r="10" spans="1:91" ht="21.75" customHeight="1">
      <c r="A10" s="57" t="s">
        <v>68</v>
      </c>
      <c r="B10" s="57">
        <v>72</v>
      </c>
      <c r="C10" s="52">
        <f ca="1" t="shared" si="0"/>
        <v>2</v>
      </c>
      <c r="D10" s="58" t="s">
        <v>450</v>
      </c>
      <c r="E10" s="57" t="s">
        <v>70</v>
      </c>
      <c r="F10" s="57">
        <v>60</v>
      </c>
      <c r="G10" s="290" t="s">
        <v>424</v>
      </c>
      <c r="H10" s="61"/>
      <c r="I10" s="60" t="s">
        <v>90</v>
      </c>
      <c r="J10" s="61"/>
      <c r="K10" s="61"/>
      <c r="L10" s="61"/>
      <c r="M10" s="60" t="s">
        <v>88</v>
      </c>
      <c r="N10" s="61"/>
      <c r="O10" s="61"/>
      <c r="P10" s="60"/>
      <c r="Q10" s="61"/>
      <c r="R10" s="60"/>
      <c r="S10" s="61"/>
      <c r="T10" s="61"/>
      <c r="U10" s="61"/>
      <c r="V10" s="61"/>
      <c r="W10" s="61"/>
      <c r="X10" s="60"/>
      <c r="Y10" s="61"/>
      <c r="Z10" s="61"/>
      <c r="AA10" s="61"/>
      <c r="AB10" s="291"/>
      <c r="AC10" s="63"/>
      <c r="AD10" s="62"/>
      <c r="AE10" s="63"/>
      <c r="AF10" s="63"/>
      <c r="AG10" s="63"/>
      <c r="AH10" s="63"/>
      <c r="AI10" s="63"/>
      <c r="BC10" s="65"/>
      <c r="BD10" s="67"/>
      <c r="BE10" s="67"/>
      <c r="BF10" s="67"/>
      <c r="BG10" s="68"/>
      <c r="BI10" s="52">
        <f ca="1" t="shared" si="1"/>
        <v>2</v>
      </c>
      <c r="BJ10" s="69" t="str">
        <f t="shared" si="2"/>
        <v>LEDUC Martin</v>
      </c>
      <c r="BK10" s="69" t="str">
        <f t="shared" si="2"/>
        <v>M</v>
      </c>
      <c r="BL10" s="69">
        <f t="shared" si="2"/>
        <v>60</v>
      </c>
      <c r="BM10" s="69" t="str">
        <f t="shared" si="2"/>
        <v>JUDO CLUB DE SARGE</v>
      </c>
      <c r="BN10" s="61"/>
      <c r="BO10" s="60"/>
      <c r="BP10" s="61"/>
      <c r="BQ10" s="61"/>
      <c r="BR10" s="61"/>
      <c r="BS10" s="60"/>
      <c r="BT10" s="61"/>
      <c r="BU10" s="61"/>
      <c r="BV10" s="60"/>
      <c r="BW10" s="61"/>
      <c r="BX10" s="60"/>
      <c r="BY10" s="61"/>
      <c r="BZ10" s="61"/>
      <c r="CA10" s="61"/>
      <c r="CB10" s="61"/>
      <c r="CC10" s="61"/>
      <c r="CD10" s="60"/>
      <c r="CE10" s="61"/>
      <c r="CF10" s="61"/>
      <c r="CG10" s="61"/>
      <c r="CJ10" s="65"/>
      <c r="CK10" s="67"/>
      <c r="CL10" s="67"/>
      <c r="CM10" s="68"/>
    </row>
    <row r="11" spans="1:91" ht="21.75" customHeight="1">
      <c r="A11" s="57" t="s">
        <v>68</v>
      </c>
      <c r="B11" s="57">
        <v>49</v>
      </c>
      <c r="C11" s="52">
        <f ca="1" t="shared" si="0"/>
        <v>3</v>
      </c>
      <c r="D11" s="58" t="s">
        <v>451</v>
      </c>
      <c r="E11" s="57" t="s">
        <v>70</v>
      </c>
      <c r="F11" s="57">
        <v>60</v>
      </c>
      <c r="G11" s="290" t="s">
        <v>250</v>
      </c>
      <c r="H11" s="61"/>
      <c r="I11" s="60" t="s">
        <v>72</v>
      </c>
      <c r="J11" s="61"/>
      <c r="K11" s="61"/>
      <c r="L11" s="61"/>
      <c r="M11" s="61"/>
      <c r="N11" s="61"/>
      <c r="O11" s="60" t="s">
        <v>72</v>
      </c>
      <c r="P11" s="61"/>
      <c r="Q11" s="61"/>
      <c r="R11" s="61"/>
      <c r="S11" s="60" t="s">
        <v>72</v>
      </c>
      <c r="T11" s="61"/>
      <c r="U11" s="61"/>
      <c r="V11" s="60" t="s">
        <v>72</v>
      </c>
      <c r="W11" s="61"/>
      <c r="X11" s="61"/>
      <c r="Y11" s="60" t="s">
        <v>100</v>
      </c>
      <c r="Z11" s="61"/>
      <c r="AA11" s="61"/>
      <c r="AB11" s="292"/>
      <c r="AC11" s="62"/>
      <c r="AD11" s="63"/>
      <c r="AE11" s="62"/>
      <c r="AF11" s="63"/>
      <c r="AG11" s="63"/>
      <c r="AH11" s="63"/>
      <c r="AI11" s="63"/>
      <c r="BC11" s="65"/>
      <c r="BD11" s="67"/>
      <c r="BE11" s="67"/>
      <c r="BF11" s="67"/>
      <c r="BG11" s="68"/>
      <c r="BI11" s="52">
        <f ca="1" t="shared" si="1"/>
        <v>3</v>
      </c>
      <c r="BJ11" s="69" t="str">
        <f t="shared" si="2"/>
        <v>POITEVIN Maelig</v>
      </c>
      <c r="BK11" s="69" t="str">
        <f t="shared" si="2"/>
        <v>M</v>
      </c>
      <c r="BL11" s="69">
        <f t="shared" si="2"/>
        <v>60</v>
      </c>
      <c r="BM11" s="69" t="str">
        <f t="shared" si="2"/>
        <v>JC BEAUFORTAIS</v>
      </c>
      <c r="BN11" s="61"/>
      <c r="BO11" s="60"/>
      <c r="BP11" s="61"/>
      <c r="BQ11" s="61"/>
      <c r="BR11" s="61"/>
      <c r="BS11" s="61"/>
      <c r="BT11" s="61"/>
      <c r="BU11" s="60"/>
      <c r="BV11" s="61"/>
      <c r="BW11" s="61"/>
      <c r="BX11" s="61"/>
      <c r="BY11" s="60"/>
      <c r="BZ11" s="61"/>
      <c r="CA11" s="61"/>
      <c r="CB11" s="60"/>
      <c r="CC11" s="61"/>
      <c r="CD11" s="61"/>
      <c r="CE11" s="60"/>
      <c r="CF11" s="61"/>
      <c r="CG11" s="61"/>
      <c r="CJ11" s="65"/>
      <c r="CK11" s="67"/>
      <c r="CL11" s="67"/>
      <c r="CM11" s="68"/>
    </row>
    <row r="12" spans="1:91" ht="21.75" customHeight="1">
      <c r="A12" s="57" t="s">
        <v>68</v>
      </c>
      <c r="B12" s="57">
        <v>53</v>
      </c>
      <c r="C12" s="52">
        <f ca="1" t="shared" si="0"/>
        <v>4</v>
      </c>
      <c r="D12" s="69" t="s">
        <v>452</v>
      </c>
      <c r="E12" s="57" t="s">
        <v>70</v>
      </c>
      <c r="F12" s="57">
        <v>62</v>
      </c>
      <c r="G12" s="290" t="s">
        <v>136</v>
      </c>
      <c r="H12" s="60" t="s">
        <v>72</v>
      </c>
      <c r="I12" s="61"/>
      <c r="J12" s="60" t="s">
        <v>72</v>
      </c>
      <c r="K12" s="61"/>
      <c r="L12" s="61"/>
      <c r="M12" s="61"/>
      <c r="N12" s="60" t="s">
        <v>72</v>
      </c>
      <c r="O12" s="61"/>
      <c r="P12" s="61"/>
      <c r="Q12" s="61"/>
      <c r="R12" s="60"/>
      <c r="S12" s="61"/>
      <c r="T12" s="61"/>
      <c r="U12" s="60" t="s">
        <v>84</v>
      </c>
      <c r="V12" s="61"/>
      <c r="W12" s="61"/>
      <c r="X12" s="61"/>
      <c r="Y12" s="61"/>
      <c r="Z12" s="61"/>
      <c r="AA12" s="61"/>
      <c r="AB12" s="292"/>
      <c r="AC12" s="63"/>
      <c r="AD12" s="63"/>
      <c r="AE12" s="62"/>
      <c r="AF12" s="62"/>
      <c r="AG12" s="63"/>
      <c r="AH12" s="63"/>
      <c r="AI12" s="63"/>
      <c r="BC12" s="65"/>
      <c r="BD12" s="67"/>
      <c r="BE12" s="67"/>
      <c r="BF12" s="67"/>
      <c r="BG12" s="68"/>
      <c r="BI12" s="52">
        <f ca="1" t="shared" si="1"/>
        <v>4</v>
      </c>
      <c r="BJ12" s="69" t="str">
        <f t="shared" si="2"/>
        <v>BURBAN Matthieu</v>
      </c>
      <c r="BK12" s="69" t="str">
        <f t="shared" si="2"/>
        <v>M</v>
      </c>
      <c r="BL12" s="69">
        <f t="shared" si="2"/>
        <v>62</v>
      </c>
      <c r="BM12" s="69" t="str">
        <f t="shared" si="2"/>
        <v>DOJO CASTROGONTERIEN</v>
      </c>
      <c r="BN12" s="60"/>
      <c r="BO12" s="61"/>
      <c r="BP12" s="60"/>
      <c r="BQ12" s="61"/>
      <c r="BR12" s="61"/>
      <c r="BS12" s="61"/>
      <c r="BT12" s="60"/>
      <c r="BU12" s="61"/>
      <c r="BV12" s="61"/>
      <c r="BW12" s="61"/>
      <c r="BX12" s="60"/>
      <c r="BY12" s="61"/>
      <c r="BZ12" s="61"/>
      <c r="CA12" s="60"/>
      <c r="CB12" s="61"/>
      <c r="CC12" s="61"/>
      <c r="CD12" s="61"/>
      <c r="CE12" s="61"/>
      <c r="CF12" s="61"/>
      <c r="CG12" s="61"/>
      <c r="CJ12" s="65"/>
      <c r="CK12" s="67"/>
      <c r="CL12" s="67"/>
      <c r="CM12" s="68"/>
    </row>
    <row r="13" spans="1:91" ht="21.75" customHeight="1">
      <c r="A13" s="57" t="s">
        <v>68</v>
      </c>
      <c r="B13" s="57">
        <v>72</v>
      </c>
      <c r="C13" s="52">
        <f ca="1" t="shared" si="0"/>
        <v>5</v>
      </c>
      <c r="D13" s="58" t="s">
        <v>453</v>
      </c>
      <c r="E13" s="57" t="s">
        <v>70</v>
      </c>
      <c r="F13" s="57">
        <v>63</v>
      </c>
      <c r="G13" s="290" t="s">
        <v>198</v>
      </c>
      <c r="H13" s="61"/>
      <c r="I13" s="61"/>
      <c r="J13" s="60" t="s">
        <v>88</v>
      </c>
      <c r="K13" s="61"/>
      <c r="L13" s="60" t="s">
        <v>72</v>
      </c>
      <c r="M13" s="61"/>
      <c r="N13" s="61"/>
      <c r="O13" s="60" t="s">
        <v>72</v>
      </c>
      <c r="P13" s="61"/>
      <c r="Q13" s="61"/>
      <c r="R13" s="61"/>
      <c r="S13" s="61"/>
      <c r="T13" s="60" t="s">
        <v>72</v>
      </c>
      <c r="U13" s="61"/>
      <c r="V13" s="61"/>
      <c r="W13" s="61"/>
      <c r="X13" s="60"/>
      <c r="Y13" s="61"/>
      <c r="Z13" s="61"/>
      <c r="AA13" s="61"/>
      <c r="AB13" s="292"/>
      <c r="AC13" s="63"/>
      <c r="AD13" s="63"/>
      <c r="AE13" s="63"/>
      <c r="AF13" s="63"/>
      <c r="AG13" s="62"/>
      <c r="AH13" s="62" t="s">
        <v>84</v>
      </c>
      <c r="AI13" s="63"/>
      <c r="BC13" s="197"/>
      <c r="BD13" s="67"/>
      <c r="BE13" s="67"/>
      <c r="BF13" s="67"/>
      <c r="BG13" s="68"/>
      <c r="BI13" s="52">
        <f ca="1" t="shared" si="1"/>
        <v>5</v>
      </c>
      <c r="BJ13" s="69" t="str">
        <f t="shared" si="2"/>
        <v>GUENEAU Jonathan</v>
      </c>
      <c r="BK13" s="69" t="str">
        <f t="shared" si="2"/>
        <v>M</v>
      </c>
      <c r="BL13" s="69">
        <f t="shared" si="2"/>
        <v>63</v>
      </c>
      <c r="BM13" s="69" t="str">
        <f t="shared" si="2"/>
        <v>KODOKAN RUAUDIN MULSANNE</v>
      </c>
      <c r="BN13" s="61"/>
      <c r="BO13" s="61"/>
      <c r="BP13" s="60"/>
      <c r="BQ13" s="61"/>
      <c r="BR13" s="60"/>
      <c r="BS13" s="61"/>
      <c r="BT13" s="61"/>
      <c r="BU13" s="60"/>
      <c r="BV13" s="61"/>
      <c r="BW13" s="61"/>
      <c r="BX13" s="61"/>
      <c r="BY13" s="61"/>
      <c r="BZ13" s="60"/>
      <c r="CA13" s="61"/>
      <c r="CB13" s="61"/>
      <c r="CC13" s="61"/>
      <c r="CD13" s="60"/>
      <c r="CE13" s="61"/>
      <c r="CF13" s="61"/>
      <c r="CG13" s="61"/>
      <c r="CJ13" s="197"/>
      <c r="CK13" s="67"/>
      <c r="CL13" s="67"/>
      <c r="CM13" s="68"/>
    </row>
    <row r="14" spans="1:91" ht="21.75" customHeight="1">
      <c r="A14" s="57" t="s">
        <v>68</v>
      </c>
      <c r="B14" s="57">
        <v>49</v>
      </c>
      <c r="C14" s="52">
        <f ca="1" t="shared" si="0"/>
        <v>6</v>
      </c>
      <c r="D14" s="58" t="s">
        <v>454</v>
      </c>
      <c r="E14" s="57" t="s">
        <v>70</v>
      </c>
      <c r="F14" s="57">
        <v>63</v>
      </c>
      <c r="G14" s="290" t="s">
        <v>177</v>
      </c>
      <c r="H14" s="61"/>
      <c r="I14" s="61"/>
      <c r="J14" s="61"/>
      <c r="K14" s="60" t="s">
        <v>72</v>
      </c>
      <c r="L14" s="61"/>
      <c r="M14" s="60" t="s">
        <v>72</v>
      </c>
      <c r="N14" s="61"/>
      <c r="O14" s="61"/>
      <c r="P14" s="61"/>
      <c r="Q14" s="60" t="s">
        <v>72</v>
      </c>
      <c r="R14" s="61"/>
      <c r="S14" s="61"/>
      <c r="T14" s="61"/>
      <c r="U14" s="61"/>
      <c r="V14" s="61"/>
      <c r="W14" s="61"/>
      <c r="X14" s="61"/>
      <c r="Y14" s="60" t="s">
        <v>137</v>
      </c>
      <c r="Z14" s="61"/>
      <c r="AA14" s="60" t="s">
        <v>72</v>
      </c>
      <c r="AB14" s="292"/>
      <c r="AC14" s="63"/>
      <c r="AD14" s="63"/>
      <c r="AE14" s="63"/>
      <c r="AF14" s="62"/>
      <c r="AG14" s="62"/>
      <c r="AH14" s="63"/>
      <c r="AI14" s="63"/>
      <c r="BC14" s="65"/>
      <c r="BD14" s="67"/>
      <c r="BE14" s="67"/>
      <c r="BF14" s="67"/>
      <c r="BG14" s="68"/>
      <c r="BI14" s="52">
        <f ca="1" t="shared" si="1"/>
        <v>6</v>
      </c>
      <c r="BJ14" s="69" t="str">
        <f t="shared" si="2"/>
        <v>MARSILLE Medhi</v>
      </c>
      <c r="BK14" s="69" t="str">
        <f t="shared" si="2"/>
        <v>M</v>
      </c>
      <c r="BL14" s="69">
        <f t="shared" si="2"/>
        <v>63</v>
      </c>
      <c r="BM14" s="69" t="str">
        <f t="shared" si="2"/>
        <v>J.C. DU BASSIN SAUMUROIS</v>
      </c>
      <c r="BN14" s="61"/>
      <c r="BO14" s="61"/>
      <c r="BP14" s="61"/>
      <c r="BQ14" s="60"/>
      <c r="BR14" s="61"/>
      <c r="BS14" s="60"/>
      <c r="BT14" s="61"/>
      <c r="BU14" s="61"/>
      <c r="BV14" s="61"/>
      <c r="BW14" s="60"/>
      <c r="BX14" s="61"/>
      <c r="BY14" s="61"/>
      <c r="BZ14" s="61"/>
      <c r="CA14" s="61"/>
      <c r="CB14" s="61"/>
      <c r="CC14" s="61"/>
      <c r="CD14" s="61"/>
      <c r="CE14" s="60"/>
      <c r="CF14" s="61"/>
      <c r="CG14" s="60"/>
      <c r="CJ14" s="65"/>
      <c r="CK14" s="67"/>
      <c r="CL14" s="67"/>
      <c r="CM14" s="68"/>
    </row>
    <row r="15" spans="1:91" s="198" customFormat="1" ht="21.75" customHeight="1">
      <c r="A15" s="57" t="s">
        <v>68</v>
      </c>
      <c r="B15" s="57">
        <v>44</v>
      </c>
      <c r="C15" s="52">
        <f ca="1" t="shared" si="0"/>
        <v>7</v>
      </c>
      <c r="D15" s="58" t="s">
        <v>455</v>
      </c>
      <c r="E15" s="57" t="s">
        <v>70</v>
      </c>
      <c r="F15" s="57">
        <v>64</v>
      </c>
      <c r="G15" s="290" t="s">
        <v>233</v>
      </c>
      <c r="H15" s="61"/>
      <c r="I15" s="61"/>
      <c r="J15" s="61"/>
      <c r="K15" s="61"/>
      <c r="L15" s="61"/>
      <c r="M15" s="61"/>
      <c r="N15" s="61"/>
      <c r="O15" s="61"/>
      <c r="P15" s="60"/>
      <c r="Q15" s="61"/>
      <c r="R15" s="61"/>
      <c r="S15" s="60" t="s">
        <v>88</v>
      </c>
      <c r="T15" s="61"/>
      <c r="U15" s="60" t="s">
        <v>168</v>
      </c>
      <c r="V15" s="61"/>
      <c r="W15" s="60" t="s">
        <v>81</v>
      </c>
      <c r="X15" s="61"/>
      <c r="Y15" s="61"/>
      <c r="Z15" s="61"/>
      <c r="AA15" s="60" t="s">
        <v>76</v>
      </c>
      <c r="AB15" s="293"/>
      <c r="AC15" s="294"/>
      <c r="AD15" s="294"/>
      <c r="AE15" s="294"/>
      <c r="AF15" s="294"/>
      <c r="AG15" s="294"/>
      <c r="AH15" s="295" t="s">
        <v>75</v>
      </c>
      <c r="AI15" s="295"/>
      <c r="BC15" s="65"/>
      <c r="BD15" s="199"/>
      <c r="BE15" s="67"/>
      <c r="BF15" s="200"/>
      <c r="BG15" s="201"/>
      <c r="BI15" s="52">
        <f ca="1" t="shared" si="1"/>
        <v>7</v>
      </c>
      <c r="BJ15" s="69" t="str">
        <f t="shared" si="2"/>
        <v>DOUE Amenophis-Kanohin</v>
      </c>
      <c r="BK15" s="69" t="str">
        <f t="shared" si="2"/>
        <v>M</v>
      </c>
      <c r="BL15" s="69">
        <f t="shared" si="2"/>
        <v>64</v>
      </c>
      <c r="BM15" s="69" t="str">
        <f t="shared" si="2"/>
        <v>JUDO ATLANTIC CLUB</v>
      </c>
      <c r="BN15" s="61"/>
      <c r="BO15" s="61"/>
      <c r="BP15" s="61"/>
      <c r="BQ15" s="61"/>
      <c r="BR15" s="61"/>
      <c r="BS15" s="61"/>
      <c r="BT15" s="61"/>
      <c r="BU15" s="61"/>
      <c r="BV15" s="60"/>
      <c r="BW15" s="61"/>
      <c r="BX15" s="61"/>
      <c r="BY15" s="60"/>
      <c r="BZ15" s="61"/>
      <c r="CA15" s="60"/>
      <c r="CB15" s="61"/>
      <c r="CC15" s="60"/>
      <c r="CD15" s="61"/>
      <c r="CE15" s="61"/>
      <c r="CF15" s="61"/>
      <c r="CG15" s="60"/>
      <c r="CJ15" s="65"/>
      <c r="CK15" s="199"/>
      <c r="CL15" s="67"/>
      <c r="CM15" s="201"/>
    </row>
    <row r="16" spans="1:91" ht="21.75" customHeight="1" thickBot="1">
      <c r="A16" s="57" t="s">
        <v>85</v>
      </c>
      <c r="B16" s="57">
        <v>35</v>
      </c>
      <c r="C16" s="52">
        <f ca="1" t="shared" si="0"/>
        <v>8</v>
      </c>
      <c r="D16" s="58" t="s">
        <v>456</v>
      </c>
      <c r="E16" s="57" t="s">
        <v>70</v>
      </c>
      <c r="F16" s="57">
        <v>64</v>
      </c>
      <c r="G16" s="290" t="s">
        <v>87</v>
      </c>
      <c r="H16" s="61"/>
      <c r="I16" s="61"/>
      <c r="J16" s="61"/>
      <c r="K16" s="60" t="s">
        <v>90</v>
      </c>
      <c r="L16" s="61"/>
      <c r="M16" s="61"/>
      <c r="N16" s="60" t="s">
        <v>97</v>
      </c>
      <c r="O16" s="61"/>
      <c r="P16" s="61"/>
      <c r="Q16" s="61"/>
      <c r="R16" s="61"/>
      <c r="S16" s="61"/>
      <c r="T16" s="60" t="s">
        <v>88</v>
      </c>
      <c r="U16" s="61"/>
      <c r="V16" s="60" t="s">
        <v>88</v>
      </c>
      <c r="W16" s="61"/>
      <c r="X16" s="61"/>
      <c r="Y16" s="61"/>
      <c r="Z16" s="60" t="s">
        <v>163</v>
      </c>
      <c r="AA16" s="61"/>
      <c r="AB16" s="292"/>
      <c r="AC16" s="63"/>
      <c r="AD16" s="62"/>
      <c r="AE16" s="63"/>
      <c r="AF16" s="63"/>
      <c r="AG16" s="63"/>
      <c r="AH16" s="63"/>
      <c r="AI16" s="62"/>
      <c r="BC16" s="70"/>
      <c r="BD16" s="203"/>
      <c r="BE16" s="71"/>
      <c r="BF16" s="71"/>
      <c r="BG16" s="72"/>
      <c r="BI16" s="52">
        <f ca="1" t="shared" si="1"/>
        <v>8</v>
      </c>
      <c r="BJ16" s="69" t="str">
        <f t="shared" si="2"/>
        <v>GILLARD Damien</v>
      </c>
      <c r="BK16" s="69" t="str">
        <f t="shared" si="2"/>
        <v>M</v>
      </c>
      <c r="BL16" s="69">
        <f t="shared" si="2"/>
        <v>64</v>
      </c>
      <c r="BM16" s="69" t="str">
        <f t="shared" si="2"/>
        <v>ALLIANCE JUDO RENNES</v>
      </c>
      <c r="BN16" s="61"/>
      <c r="BO16" s="61"/>
      <c r="BP16" s="61"/>
      <c r="BQ16" s="60"/>
      <c r="BR16" s="61"/>
      <c r="BS16" s="61"/>
      <c r="BT16" s="60"/>
      <c r="BU16" s="61"/>
      <c r="BV16" s="61"/>
      <c r="BW16" s="61"/>
      <c r="BX16" s="61"/>
      <c r="BY16" s="61"/>
      <c r="BZ16" s="60"/>
      <c r="CA16" s="61"/>
      <c r="CB16" s="60"/>
      <c r="CC16" s="61"/>
      <c r="CD16" s="61"/>
      <c r="CE16" s="61"/>
      <c r="CF16" s="60"/>
      <c r="CG16" s="61"/>
      <c r="CJ16" s="70"/>
      <c r="CK16" s="203"/>
      <c r="CL16" s="71"/>
      <c r="CM16" s="72"/>
    </row>
    <row r="17" spans="4:88" ht="18.75" customHeight="1" thickBot="1">
      <c r="D17" s="74"/>
      <c r="E17" s="74"/>
      <c r="F17" s="74"/>
      <c r="G17" s="74"/>
      <c r="H17" s="64"/>
      <c r="I17" s="64"/>
      <c r="J17" s="64"/>
      <c r="K17" s="64"/>
      <c r="L17" s="64"/>
      <c r="M17" s="75" t="s">
        <v>103</v>
      </c>
      <c r="N17" s="75"/>
      <c r="O17" s="296"/>
      <c r="P17" s="296"/>
      <c r="Q17" s="64"/>
      <c r="R17" s="64"/>
      <c r="S17" s="64"/>
      <c r="T17" s="64"/>
      <c r="BC17" s="212"/>
      <c r="BI17" s="73"/>
      <c r="BJ17" s="74"/>
      <c r="BK17" s="74"/>
      <c r="BL17" s="74"/>
      <c r="BM17" s="74"/>
      <c r="BN17" s="64"/>
      <c r="BO17" s="64"/>
      <c r="BP17" s="64"/>
      <c r="BQ17" s="64"/>
      <c r="BR17" s="64"/>
      <c r="BS17" s="75" t="s">
        <v>103</v>
      </c>
      <c r="BT17" s="75"/>
      <c r="BU17" s="75" t="s">
        <v>104</v>
      </c>
      <c r="BV17" s="75"/>
      <c r="BW17" s="75"/>
      <c r="BX17" s="75"/>
      <c r="BY17" s="64"/>
      <c r="BZ17" s="64"/>
      <c r="CJ17" s="212"/>
    </row>
    <row r="18" spans="1:89" ht="22.5" customHeight="1" thickBot="1">
      <c r="A18" s="40" t="s">
        <v>14</v>
      </c>
      <c r="B18" s="40" t="s">
        <v>15</v>
      </c>
      <c r="C18" s="41" t="s">
        <v>16</v>
      </c>
      <c r="D18" s="79" t="s">
        <v>17</v>
      </c>
      <c r="E18" s="79" t="s">
        <v>18</v>
      </c>
      <c r="F18" s="272" t="s">
        <v>105</v>
      </c>
      <c r="G18" s="186" t="s">
        <v>20</v>
      </c>
      <c r="H18" s="81" t="s">
        <v>106</v>
      </c>
      <c r="I18" s="82" t="s">
        <v>107</v>
      </c>
      <c r="J18" s="82" t="s">
        <v>108</v>
      </c>
      <c r="K18" s="82" t="s">
        <v>109</v>
      </c>
      <c r="L18" s="83" t="s">
        <v>110</v>
      </c>
      <c r="M18" s="81" t="s">
        <v>111</v>
      </c>
      <c r="N18" s="204" t="s">
        <v>112</v>
      </c>
      <c r="O18" s="205" t="s">
        <v>115</v>
      </c>
      <c r="P18" s="206"/>
      <c r="Q18" s="207" t="s">
        <v>116</v>
      </c>
      <c r="R18" s="208" t="s">
        <v>117</v>
      </c>
      <c r="S18" s="91"/>
      <c r="T18" s="64"/>
      <c r="U18" s="297" t="s">
        <v>118</v>
      </c>
      <c r="V18" s="298"/>
      <c r="W18" s="298"/>
      <c r="X18" s="299"/>
      <c r="Y18" s="300"/>
      <c r="Z18" s="300"/>
      <c r="AA18" s="300"/>
      <c r="BC18" s="81" t="s">
        <v>119</v>
      </c>
      <c r="BD18" s="82" t="s">
        <v>120</v>
      </c>
      <c r="BE18" s="82" t="s">
        <v>121</v>
      </c>
      <c r="BF18" s="82" t="s">
        <v>122</v>
      </c>
      <c r="BG18" s="83" t="s">
        <v>123</v>
      </c>
      <c r="BI18" s="41" t="s">
        <v>16</v>
      </c>
      <c r="BJ18" s="79" t="s">
        <v>17</v>
      </c>
      <c r="BK18" s="79" t="s">
        <v>18</v>
      </c>
      <c r="BL18" s="272" t="s">
        <v>105</v>
      </c>
      <c r="BM18" s="186" t="s">
        <v>20</v>
      </c>
      <c r="BN18" s="81" t="s">
        <v>106</v>
      </c>
      <c r="BO18" s="82" t="s">
        <v>107</v>
      </c>
      <c r="BP18" s="82" t="s">
        <v>108</v>
      </c>
      <c r="BQ18" s="82" t="s">
        <v>109</v>
      </c>
      <c r="BR18" s="83" t="s">
        <v>110</v>
      </c>
      <c r="BS18" s="81" t="s">
        <v>111</v>
      </c>
      <c r="BT18" s="204" t="s">
        <v>112</v>
      </c>
      <c r="BU18" s="81" t="s">
        <v>119</v>
      </c>
      <c r="BV18" s="82" t="s">
        <v>120</v>
      </c>
      <c r="BW18" s="82" t="s">
        <v>121</v>
      </c>
      <c r="BX18" s="83" t="s">
        <v>122</v>
      </c>
      <c r="BY18" s="205" t="s">
        <v>115</v>
      </c>
      <c r="BZ18" s="206"/>
      <c r="CA18" s="207" t="s">
        <v>116</v>
      </c>
      <c r="CB18" s="208" t="s">
        <v>117</v>
      </c>
      <c r="CC18" s="91"/>
      <c r="CD18" s="64"/>
      <c r="CE18" s="297" t="s">
        <v>118</v>
      </c>
      <c r="CF18" s="298"/>
      <c r="CG18" s="298"/>
      <c r="CH18" s="299"/>
      <c r="CI18" s="301"/>
      <c r="CJ18" s="37"/>
      <c r="CK18" s="39"/>
    </row>
    <row r="19" spans="1:89" ht="21.75" customHeight="1">
      <c r="A19" s="57" t="str">
        <f aca="true" ca="1" t="shared" si="3" ref="A19:B26">OFFSET(A19,-10,0)</f>
        <v>BRE</v>
      </c>
      <c r="B19" s="57">
        <f ca="1" t="shared" si="3"/>
        <v>35</v>
      </c>
      <c r="C19" s="40">
        <v>1</v>
      </c>
      <c r="D19" s="100" t="str">
        <f aca="true" ca="1" t="shared" si="4" ref="D19:E26">OFFSET(D19,-10,0)</f>
        <v>GOIC William</v>
      </c>
      <c r="E19" s="57" t="str">
        <f ca="1" t="shared" si="4"/>
        <v>M</v>
      </c>
      <c r="F19" s="57">
        <v>20</v>
      </c>
      <c r="G19" s="57" t="str">
        <f aca="true" ca="1" t="shared" si="5" ref="G19:G26">OFFSET(G19,-10,0)</f>
        <v>OLYMPIQUE CL CESSON</v>
      </c>
      <c r="H19" s="120">
        <v>10</v>
      </c>
      <c r="I19" s="121">
        <v>10</v>
      </c>
      <c r="J19" s="121">
        <v>10</v>
      </c>
      <c r="K19" s="121">
        <v>10</v>
      </c>
      <c r="L19" s="122">
        <v>10</v>
      </c>
      <c r="M19" s="102"/>
      <c r="N19" s="107"/>
      <c r="O19" s="229">
        <f aca="true" t="shared" si="6" ref="O19:O26">SUM(H19:N19,BC19:BG19)</f>
        <v>50</v>
      </c>
      <c r="P19" s="109"/>
      <c r="Q19" s="302"/>
      <c r="R19" s="236">
        <f aca="true" ca="1" t="shared" si="7" ref="R19:R26">SUM(OFFSET(R19,0,-12),OFFSET(R19,0,-3))</f>
        <v>70</v>
      </c>
      <c r="S19" s="91"/>
      <c r="T19" s="64"/>
      <c r="U19" s="303" t="s">
        <v>46</v>
      </c>
      <c r="V19" s="220" t="s">
        <v>21</v>
      </c>
      <c r="W19" s="220" t="s">
        <v>38</v>
      </c>
      <c r="X19" s="354" t="s">
        <v>58</v>
      </c>
      <c r="Y19" s="96"/>
      <c r="Z19" s="161"/>
      <c r="AA19" s="223"/>
      <c r="BC19" s="120"/>
      <c r="BD19" s="121"/>
      <c r="BE19" s="121"/>
      <c r="BF19" s="121"/>
      <c r="BG19" s="122"/>
      <c r="BI19" s="40">
        <v>1</v>
      </c>
      <c r="BJ19" s="57" t="str">
        <f aca="true" t="shared" si="8" ref="BJ19:BM26">D19</f>
        <v>GOIC William</v>
      </c>
      <c r="BK19" s="57" t="str">
        <f t="shared" si="8"/>
        <v>M</v>
      </c>
      <c r="BL19" s="57">
        <f t="shared" si="8"/>
        <v>20</v>
      </c>
      <c r="BM19" s="57" t="str">
        <f t="shared" si="8"/>
        <v>OLYMPIQUE CL CESSON</v>
      </c>
      <c r="BN19" s="120"/>
      <c r="BO19" s="121"/>
      <c r="BP19" s="121"/>
      <c r="BQ19" s="121"/>
      <c r="BR19" s="122"/>
      <c r="BS19" s="102"/>
      <c r="BT19" s="107"/>
      <c r="BU19" s="102"/>
      <c r="BV19" s="103"/>
      <c r="BW19" s="103"/>
      <c r="BX19" s="104"/>
      <c r="BY19" s="229">
        <f aca="true" t="shared" si="9" ref="BY19:BY26">SUM(BN19:BT19,DF19:DJ19)</f>
        <v>0</v>
      </c>
      <c r="BZ19" s="109"/>
      <c r="CA19" s="302"/>
      <c r="CB19" s="90">
        <f aca="true" ca="1" t="shared" si="10" ref="CB19:CB26">SUM(OFFSET(CB19,0,-12),OFFSET(CB19,0,-3))</f>
        <v>0</v>
      </c>
      <c r="CC19" s="91"/>
      <c r="CD19" s="64"/>
      <c r="CE19" s="188" t="s">
        <v>46</v>
      </c>
      <c r="CF19" s="189" t="s">
        <v>21</v>
      </c>
      <c r="CG19" s="189" t="s">
        <v>38</v>
      </c>
      <c r="CH19" s="190" t="s">
        <v>58</v>
      </c>
      <c r="CI19" s="96"/>
      <c r="CJ19" s="102"/>
      <c r="CK19" s="104"/>
    </row>
    <row r="20" spans="1:89" ht="21.75" customHeight="1" thickBot="1">
      <c r="A20" s="57" t="str">
        <f ca="1" t="shared" si="3"/>
        <v>PDL</v>
      </c>
      <c r="B20" s="57">
        <f ca="1" t="shared" si="3"/>
        <v>72</v>
      </c>
      <c r="C20" s="40">
        <v>2</v>
      </c>
      <c r="D20" s="100" t="str">
        <f ca="1" t="shared" si="4"/>
        <v>LEDUC Martin</v>
      </c>
      <c r="E20" s="57" t="str">
        <f ca="1" t="shared" si="4"/>
        <v>M</v>
      </c>
      <c r="F20" s="57">
        <v>80</v>
      </c>
      <c r="G20" s="57" t="str">
        <f ca="1" t="shared" si="5"/>
        <v>JUDO CLUB DE SARGE</v>
      </c>
      <c r="H20" s="120">
        <v>10</v>
      </c>
      <c r="I20" s="121">
        <v>10</v>
      </c>
      <c r="J20" s="121" t="str">
        <f>IF(M20&lt;&gt;"","-","")</f>
        <v>-</v>
      </c>
      <c r="K20" s="121" t="str">
        <f>IF(M20&lt;&gt;"","-","")</f>
        <v>-</v>
      </c>
      <c r="L20" s="122" t="str">
        <f>IF(M20&lt;&gt;"","-","")</f>
        <v>-</v>
      </c>
      <c r="M20" s="120" t="s">
        <v>124</v>
      </c>
      <c r="N20" s="125"/>
      <c r="O20" s="304">
        <f t="shared" si="6"/>
        <v>20</v>
      </c>
      <c r="P20" s="127"/>
      <c r="Q20" s="302"/>
      <c r="R20" s="142">
        <f ca="1" t="shared" si="7"/>
        <v>100</v>
      </c>
      <c r="S20" s="91"/>
      <c r="T20" s="64"/>
      <c r="U20" s="314" t="s">
        <v>52</v>
      </c>
      <c r="V20" s="136" t="s">
        <v>54</v>
      </c>
      <c r="W20" s="288" t="s">
        <v>55</v>
      </c>
      <c r="X20" s="137" t="s">
        <v>64</v>
      </c>
      <c r="Y20" s="96"/>
      <c r="Z20" s="223"/>
      <c r="AA20" s="223"/>
      <c r="BC20" s="120"/>
      <c r="BD20" s="121"/>
      <c r="BE20" s="121"/>
      <c r="BF20" s="121"/>
      <c r="BG20" s="122"/>
      <c r="BI20" s="40">
        <v>2</v>
      </c>
      <c r="BJ20" s="57" t="str">
        <f t="shared" si="8"/>
        <v>LEDUC Martin</v>
      </c>
      <c r="BK20" s="57" t="str">
        <f t="shared" si="8"/>
        <v>M</v>
      </c>
      <c r="BL20" s="57">
        <f t="shared" si="8"/>
        <v>80</v>
      </c>
      <c r="BM20" s="57" t="str">
        <f t="shared" si="8"/>
        <v>JUDO CLUB DE SARGE</v>
      </c>
      <c r="BN20" s="120"/>
      <c r="BO20" s="121"/>
      <c r="BP20" s="121"/>
      <c r="BQ20" s="121"/>
      <c r="BR20" s="122"/>
      <c r="BS20" s="120"/>
      <c r="BT20" s="125"/>
      <c r="BU20" s="120"/>
      <c r="BV20" s="121"/>
      <c r="BW20" s="121"/>
      <c r="BX20" s="122"/>
      <c r="BY20" s="304">
        <f t="shared" si="9"/>
        <v>0</v>
      </c>
      <c r="BZ20" s="127"/>
      <c r="CA20" s="302"/>
      <c r="CB20" s="90">
        <f ca="1" t="shared" si="10"/>
        <v>0</v>
      </c>
      <c r="CC20" s="91"/>
      <c r="CD20" s="64"/>
      <c r="CE20" s="305" t="s">
        <v>52</v>
      </c>
      <c r="CF20" s="306" t="s">
        <v>54</v>
      </c>
      <c r="CG20" s="306" t="s">
        <v>55</v>
      </c>
      <c r="CH20" s="307" t="s">
        <v>64</v>
      </c>
      <c r="CI20" s="96"/>
      <c r="CJ20" s="120"/>
      <c r="CK20" s="122"/>
    </row>
    <row r="21" spans="1:89" ht="21.75" customHeight="1">
      <c r="A21" s="57" t="str">
        <f ca="1" t="shared" si="3"/>
        <v>PDL</v>
      </c>
      <c r="B21" s="57">
        <f ca="1" t="shared" si="3"/>
        <v>49</v>
      </c>
      <c r="C21" s="40">
        <v>3</v>
      </c>
      <c r="D21" s="100" t="str">
        <f ca="1" t="shared" si="4"/>
        <v>POITEVIN Maelig</v>
      </c>
      <c r="E21" s="57" t="str">
        <f ca="1" t="shared" si="4"/>
        <v>M</v>
      </c>
      <c r="F21" s="57">
        <v>0</v>
      </c>
      <c r="G21" s="57" t="str">
        <f ca="1" t="shared" si="5"/>
        <v>JC BEAUFORTAIS</v>
      </c>
      <c r="H21" s="120">
        <v>0</v>
      </c>
      <c r="I21" s="121">
        <v>0</v>
      </c>
      <c r="J21" s="121">
        <v>0</v>
      </c>
      <c r="K21" s="121">
        <v>0</v>
      </c>
      <c r="L21" s="122">
        <v>10</v>
      </c>
      <c r="M21" s="120"/>
      <c r="N21" s="125"/>
      <c r="O21" s="304">
        <f t="shared" si="6"/>
        <v>10</v>
      </c>
      <c r="P21" s="127"/>
      <c r="Q21" s="302"/>
      <c r="R21" s="90">
        <f ca="1" t="shared" si="7"/>
        <v>10</v>
      </c>
      <c r="S21" s="91"/>
      <c r="T21" s="64"/>
      <c r="U21" s="96"/>
      <c r="V21" s="96"/>
      <c r="W21" s="308"/>
      <c r="X21" s="96"/>
      <c r="Y21" s="308"/>
      <c r="Z21" s="308"/>
      <c r="AA21" s="223"/>
      <c r="BC21" s="120"/>
      <c r="BD21" s="121"/>
      <c r="BE21" s="121"/>
      <c r="BF21" s="121"/>
      <c r="BG21" s="122"/>
      <c r="BI21" s="40">
        <v>3</v>
      </c>
      <c r="BJ21" s="57" t="str">
        <f t="shared" si="8"/>
        <v>POITEVIN Maelig</v>
      </c>
      <c r="BK21" s="57" t="str">
        <f t="shared" si="8"/>
        <v>M</v>
      </c>
      <c r="BL21" s="57">
        <f t="shared" si="8"/>
        <v>0</v>
      </c>
      <c r="BM21" s="57" t="str">
        <f t="shared" si="8"/>
        <v>JC BEAUFORTAIS</v>
      </c>
      <c r="BN21" s="120"/>
      <c r="BO21" s="121"/>
      <c r="BP21" s="121"/>
      <c r="BQ21" s="121"/>
      <c r="BR21" s="122"/>
      <c r="BS21" s="120"/>
      <c r="BT21" s="125"/>
      <c r="BU21" s="120"/>
      <c r="BV21" s="121"/>
      <c r="BW21" s="121"/>
      <c r="BX21" s="122"/>
      <c r="BY21" s="304">
        <f t="shared" si="9"/>
        <v>0</v>
      </c>
      <c r="BZ21" s="127"/>
      <c r="CA21" s="302"/>
      <c r="CB21" s="90">
        <f ca="1" t="shared" si="10"/>
        <v>0</v>
      </c>
      <c r="CC21" s="91"/>
      <c r="CD21" s="64"/>
      <c r="CE21" s="141"/>
      <c r="CF21" s="96"/>
      <c r="CG21" s="308"/>
      <c r="CH21" s="96"/>
      <c r="CI21" s="308"/>
      <c r="CJ21" s="120"/>
      <c r="CK21" s="122"/>
    </row>
    <row r="22" spans="1:89" ht="21.75" customHeight="1">
      <c r="A22" s="57" t="str">
        <f ca="1" t="shared" si="3"/>
        <v>PDL</v>
      </c>
      <c r="B22" s="57">
        <f ca="1" t="shared" si="3"/>
        <v>53</v>
      </c>
      <c r="C22" s="40">
        <v>4</v>
      </c>
      <c r="D22" s="57" t="str">
        <f ca="1" t="shared" si="4"/>
        <v>BURBAN Matthieu</v>
      </c>
      <c r="E22" s="57" t="str">
        <f ca="1" t="shared" si="4"/>
        <v>M</v>
      </c>
      <c r="F22" s="57">
        <v>30</v>
      </c>
      <c r="G22" s="57" t="str">
        <f ca="1" t="shared" si="5"/>
        <v>DOJO CASTROGONTERIEN</v>
      </c>
      <c r="H22" s="120">
        <v>0</v>
      </c>
      <c r="I22" s="121">
        <v>0</v>
      </c>
      <c r="J22" s="121">
        <v>0</v>
      </c>
      <c r="K22" s="121">
        <v>0</v>
      </c>
      <c r="L22" s="122">
        <f>IF(M22&lt;&gt;"","-","")</f>
      </c>
      <c r="M22" s="120"/>
      <c r="N22" s="125"/>
      <c r="O22" s="304">
        <f t="shared" si="6"/>
        <v>0</v>
      </c>
      <c r="P22" s="127"/>
      <c r="Q22" s="302"/>
      <c r="R22" s="90">
        <f ca="1" t="shared" si="7"/>
        <v>30</v>
      </c>
      <c r="S22" s="91"/>
      <c r="T22" s="64"/>
      <c r="U22" s="96"/>
      <c r="V22" s="96"/>
      <c r="W22" s="308"/>
      <c r="X22" s="96"/>
      <c r="Y22" s="308"/>
      <c r="Z22" s="308"/>
      <c r="AA22" s="223"/>
      <c r="BC22" s="120"/>
      <c r="BD22" s="121"/>
      <c r="BE22" s="121"/>
      <c r="BF22" s="121"/>
      <c r="BG22" s="122"/>
      <c r="BI22" s="40">
        <v>4</v>
      </c>
      <c r="BJ22" s="57" t="str">
        <f t="shared" si="8"/>
        <v>BURBAN Matthieu</v>
      </c>
      <c r="BK22" s="57" t="str">
        <f t="shared" si="8"/>
        <v>M</v>
      </c>
      <c r="BL22" s="57">
        <f t="shared" si="8"/>
        <v>30</v>
      </c>
      <c r="BM22" s="57" t="str">
        <f t="shared" si="8"/>
        <v>DOJO CASTROGONTERIEN</v>
      </c>
      <c r="BN22" s="120"/>
      <c r="BO22" s="121"/>
      <c r="BP22" s="121"/>
      <c r="BQ22" s="121"/>
      <c r="BR22" s="122"/>
      <c r="BS22" s="120"/>
      <c r="BT22" s="125"/>
      <c r="BU22" s="120"/>
      <c r="BV22" s="121"/>
      <c r="BW22" s="121"/>
      <c r="BX22" s="122"/>
      <c r="BY22" s="304">
        <f t="shared" si="9"/>
        <v>0</v>
      </c>
      <c r="BZ22" s="127"/>
      <c r="CA22" s="302"/>
      <c r="CB22" s="90">
        <f ca="1" t="shared" si="10"/>
        <v>0</v>
      </c>
      <c r="CC22" s="91"/>
      <c r="CD22" s="64"/>
      <c r="CE22" s="141"/>
      <c r="CF22" s="96"/>
      <c r="CG22" s="308"/>
      <c r="CH22" s="96"/>
      <c r="CI22" s="308"/>
      <c r="CJ22" s="120"/>
      <c r="CK22" s="122"/>
    </row>
    <row r="23" spans="1:89" ht="21.75" customHeight="1">
      <c r="A23" s="57" t="str">
        <f ca="1" t="shared" si="3"/>
        <v>PDL</v>
      </c>
      <c r="B23" s="57">
        <f ca="1" t="shared" si="3"/>
        <v>72</v>
      </c>
      <c r="C23" s="40">
        <v>5</v>
      </c>
      <c r="D23" s="100" t="str">
        <f ca="1" t="shared" si="4"/>
        <v>GUENEAU Jonathan</v>
      </c>
      <c r="E23" s="57" t="str">
        <f ca="1" t="shared" si="4"/>
        <v>M</v>
      </c>
      <c r="F23" s="57">
        <v>0</v>
      </c>
      <c r="G23" s="57" t="str">
        <f ca="1" t="shared" si="5"/>
        <v>KODOKAN RUAUDIN MULSANNE</v>
      </c>
      <c r="H23" s="120">
        <v>10</v>
      </c>
      <c r="I23" s="121">
        <v>0</v>
      </c>
      <c r="J23" s="121">
        <v>0</v>
      </c>
      <c r="K23" s="121">
        <v>0</v>
      </c>
      <c r="L23" s="122" t="str">
        <f>IF(M23&lt;&gt;"","-","")</f>
        <v>-</v>
      </c>
      <c r="M23" s="120">
        <v>7</v>
      </c>
      <c r="N23" s="125"/>
      <c r="O23" s="304">
        <f t="shared" si="6"/>
        <v>17</v>
      </c>
      <c r="P23" s="127"/>
      <c r="Q23" s="302"/>
      <c r="R23" s="90">
        <f ca="1" t="shared" si="7"/>
        <v>17</v>
      </c>
      <c r="S23" s="91"/>
      <c r="T23" s="64"/>
      <c r="U23" s="96"/>
      <c r="V23" s="96"/>
      <c r="W23" s="96"/>
      <c r="X23" s="96"/>
      <c r="Y23" s="96"/>
      <c r="Z23" s="223"/>
      <c r="AA23" s="223"/>
      <c r="BC23" s="120"/>
      <c r="BD23" s="121"/>
      <c r="BE23" s="121"/>
      <c r="BF23" s="121"/>
      <c r="BG23" s="122"/>
      <c r="BI23" s="40">
        <v>5</v>
      </c>
      <c r="BJ23" s="57" t="str">
        <f t="shared" si="8"/>
        <v>GUENEAU Jonathan</v>
      </c>
      <c r="BK23" s="57" t="str">
        <f t="shared" si="8"/>
        <v>M</v>
      </c>
      <c r="BL23" s="57">
        <f t="shared" si="8"/>
        <v>0</v>
      </c>
      <c r="BM23" s="57" t="str">
        <f t="shared" si="8"/>
        <v>KODOKAN RUAUDIN MULSANNE</v>
      </c>
      <c r="BN23" s="120"/>
      <c r="BO23" s="121"/>
      <c r="BP23" s="121"/>
      <c r="BQ23" s="121"/>
      <c r="BR23" s="122"/>
      <c r="BS23" s="120"/>
      <c r="BT23" s="125"/>
      <c r="BU23" s="120"/>
      <c r="BV23" s="121"/>
      <c r="BW23" s="121"/>
      <c r="BX23" s="122"/>
      <c r="BY23" s="304">
        <f t="shared" si="9"/>
        <v>0</v>
      </c>
      <c r="BZ23" s="127"/>
      <c r="CA23" s="302"/>
      <c r="CB23" s="90">
        <f ca="1" t="shared" si="10"/>
        <v>0</v>
      </c>
      <c r="CC23" s="91"/>
      <c r="CD23" s="64"/>
      <c r="CE23" s="141"/>
      <c r="CF23" s="96"/>
      <c r="CG23" s="96"/>
      <c r="CH23" s="96"/>
      <c r="CI23" s="96"/>
      <c r="CJ23" s="120"/>
      <c r="CK23" s="122"/>
    </row>
    <row r="24" spans="1:89" ht="21.75" customHeight="1">
      <c r="A24" s="57" t="str">
        <f ca="1" t="shared" si="3"/>
        <v>PDL</v>
      </c>
      <c r="B24" s="57">
        <f ca="1" t="shared" si="3"/>
        <v>49</v>
      </c>
      <c r="C24" s="40">
        <v>6</v>
      </c>
      <c r="D24" s="100" t="str">
        <f ca="1" t="shared" si="4"/>
        <v>MARSILLE Medhi</v>
      </c>
      <c r="E24" s="57" t="str">
        <f ca="1" t="shared" si="4"/>
        <v>M</v>
      </c>
      <c r="F24" s="57">
        <v>0</v>
      </c>
      <c r="G24" s="57" t="str">
        <f ca="1" t="shared" si="5"/>
        <v>J.C. DU BASSIN SAUMUROIS</v>
      </c>
      <c r="H24" s="120">
        <v>0</v>
      </c>
      <c r="I24" s="121">
        <v>0</v>
      </c>
      <c r="J24" s="121">
        <v>0</v>
      </c>
      <c r="K24" s="121">
        <v>0</v>
      </c>
      <c r="L24" s="122">
        <v>0</v>
      </c>
      <c r="M24" s="120"/>
      <c r="N24" s="125"/>
      <c r="O24" s="304">
        <f t="shared" si="6"/>
        <v>0</v>
      </c>
      <c r="P24" s="127"/>
      <c r="Q24" s="302"/>
      <c r="R24" s="90">
        <f ca="1" t="shared" si="7"/>
        <v>0</v>
      </c>
      <c r="S24" s="91"/>
      <c r="T24" s="64"/>
      <c r="U24" s="223"/>
      <c r="V24" s="223"/>
      <c r="W24" s="309"/>
      <c r="X24" s="96"/>
      <c r="Y24" s="309"/>
      <c r="Z24" s="223"/>
      <c r="AA24" s="223"/>
      <c r="BC24" s="120"/>
      <c r="BD24" s="121"/>
      <c r="BE24" s="121"/>
      <c r="BF24" s="121"/>
      <c r="BG24" s="122"/>
      <c r="BI24" s="40">
        <v>6</v>
      </c>
      <c r="BJ24" s="57" t="str">
        <f t="shared" si="8"/>
        <v>MARSILLE Medhi</v>
      </c>
      <c r="BK24" s="57" t="str">
        <f t="shared" si="8"/>
        <v>M</v>
      </c>
      <c r="BL24" s="57">
        <f t="shared" si="8"/>
        <v>0</v>
      </c>
      <c r="BM24" s="57" t="str">
        <f t="shared" si="8"/>
        <v>J.C. DU BASSIN SAUMUROIS</v>
      </c>
      <c r="BN24" s="120"/>
      <c r="BO24" s="121"/>
      <c r="BP24" s="121"/>
      <c r="BQ24" s="121"/>
      <c r="BR24" s="122"/>
      <c r="BS24" s="120"/>
      <c r="BT24" s="125"/>
      <c r="BU24" s="120"/>
      <c r="BV24" s="121"/>
      <c r="BW24" s="121"/>
      <c r="BX24" s="122"/>
      <c r="BY24" s="304">
        <f t="shared" si="9"/>
        <v>0</v>
      </c>
      <c r="BZ24" s="127"/>
      <c r="CA24" s="302"/>
      <c r="CB24" s="90">
        <f ca="1" t="shared" si="10"/>
        <v>0</v>
      </c>
      <c r="CC24" s="91"/>
      <c r="CD24" s="64"/>
      <c r="CE24" s="237"/>
      <c r="CF24" s="223"/>
      <c r="CG24" s="309"/>
      <c r="CH24" s="96"/>
      <c r="CI24" s="309"/>
      <c r="CJ24" s="120"/>
      <c r="CK24" s="122"/>
    </row>
    <row r="25" spans="1:89" ht="21.75" customHeight="1">
      <c r="A25" s="57" t="str">
        <f ca="1" t="shared" si="3"/>
        <v>PDL</v>
      </c>
      <c r="B25" s="57">
        <f ca="1" t="shared" si="3"/>
        <v>44</v>
      </c>
      <c r="C25" s="40">
        <v>7</v>
      </c>
      <c r="D25" s="100" t="str">
        <f ca="1" t="shared" si="4"/>
        <v>DOUE Amenophis-Kanohin</v>
      </c>
      <c r="E25" s="57" t="str">
        <f ca="1" t="shared" si="4"/>
        <v>M</v>
      </c>
      <c r="F25" s="57">
        <v>50</v>
      </c>
      <c r="G25" s="57" t="str">
        <f ca="1" t="shared" si="5"/>
        <v>JUDO ATLANTIC CLUB</v>
      </c>
      <c r="H25" s="120">
        <v>10</v>
      </c>
      <c r="I25" s="121">
        <v>0</v>
      </c>
      <c r="J25" s="121">
        <v>0</v>
      </c>
      <c r="K25" s="121">
        <v>10</v>
      </c>
      <c r="L25" s="122" t="str">
        <f>IF(M25&lt;&gt;"","-","")</f>
        <v>-</v>
      </c>
      <c r="M25" s="238">
        <v>0</v>
      </c>
      <c r="N25" s="310"/>
      <c r="O25" s="304">
        <f t="shared" si="6"/>
        <v>20</v>
      </c>
      <c r="P25" s="127"/>
      <c r="Q25" s="302"/>
      <c r="R25" s="90">
        <f ca="1" t="shared" si="7"/>
        <v>70</v>
      </c>
      <c r="S25" s="91"/>
      <c r="T25" s="64"/>
      <c r="U25" s="223"/>
      <c r="V25" s="223"/>
      <c r="W25" s="311"/>
      <c r="X25" s="96"/>
      <c r="Y25" s="311"/>
      <c r="Z25" s="223"/>
      <c r="AA25" s="223"/>
      <c r="BC25" s="120"/>
      <c r="BD25" s="121"/>
      <c r="BE25" s="121"/>
      <c r="BF25" s="121"/>
      <c r="BG25" s="122"/>
      <c r="BI25" s="40">
        <v>7</v>
      </c>
      <c r="BJ25" s="57" t="str">
        <f t="shared" si="8"/>
        <v>DOUE Amenophis-Kanohin</v>
      </c>
      <c r="BK25" s="57" t="str">
        <f t="shared" si="8"/>
        <v>M</v>
      </c>
      <c r="BL25" s="57">
        <f t="shared" si="8"/>
        <v>50</v>
      </c>
      <c r="BM25" s="57" t="str">
        <f t="shared" si="8"/>
        <v>JUDO ATLANTIC CLUB</v>
      </c>
      <c r="BN25" s="120"/>
      <c r="BO25" s="121"/>
      <c r="BP25" s="121"/>
      <c r="BQ25" s="121"/>
      <c r="BR25" s="122"/>
      <c r="BS25" s="238"/>
      <c r="BT25" s="310"/>
      <c r="BU25" s="120"/>
      <c r="BV25" s="121"/>
      <c r="BW25" s="121"/>
      <c r="BX25" s="122"/>
      <c r="BY25" s="304">
        <f t="shared" si="9"/>
        <v>0</v>
      </c>
      <c r="BZ25" s="127"/>
      <c r="CA25" s="302"/>
      <c r="CB25" s="90">
        <f ca="1" t="shared" si="10"/>
        <v>0</v>
      </c>
      <c r="CC25" s="91"/>
      <c r="CD25" s="64"/>
      <c r="CE25" s="237"/>
      <c r="CF25" s="223"/>
      <c r="CG25" s="311"/>
      <c r="CH25" s="96"/>
      <c r="CI25" s="311"/>
      <c r="CJ25" s="120"/>
      <c r="CK25" s="122"/>
    </row>
    <row r="26" spans="1:89" ht="21.75" customHeight="1" thickBot="1">
      <c r="A26" s="57" t="str">
        <f ca="1" t="shared" si="3"/>
        <v>BRE</v>
      </c>
      <c r="B26" s="57">
        <f ca="1" t="shared" si="3"/>
        <v>35</v>
      </c>
      <c r="C26" s="40">
        <v>8</v>
      </c>
      <c r="D26" s="100" t="str">
        <f ca="1" t="shared" si="4"/>
        <v>GILLARD Damien</v>
      </c>
      <c r="E26" s="57" t="str">
        <f ca="1" t="shared" si="4"/>
        <v>M</v>
      </c>
      <c r="F26" s="57">
        <v>50</v>
      </c>
      <c r="G26" s="57" t="str">
        <f ca="1" t="shared" si="5"/>
        <v>ALLIANCE JUDO RENNES</v>
      </c>
      <c r="H26" s="144">
        <v>10</v>
      </c>
      <c r="I26" s="145">
        <v>10</v>
      </c>
      <c r="J26" s="145">
        <v>10</v>
      </c>
      <c r="K26" s="145">
        <v>10</v>
      </c>
      <c r="L26" s="146">
        <v>0</v>
      </c>
      <c r="M26" s="144"/>
      <c r="N26" s="149"/>
      <c r="O26" s="312">
        <f t="shared" si="6"/>
        <v>40</v>
      </c>
      <c r="P26" s="151"/>
      <c r="Q26" s="302"/>
      <c r="R26" s="90">
        <f ca="1" t="shared" si="7"/>
        <v>90</v>
      </c>
      <c r="S26" s="91"/>
      <c r="T26" s="64"/>
      <c r="U26" s="223"/>
      <c r="V26" s="223"/>
      <c r="W26" s="311"/>
      <c r="X26" s="96"/>
      <c r="Y26" s="311"/>
      <c r="Z26" s="223"/>
      <c r="AA26" s="223"/>
      <c r="BC26" s="144"/>
      <c r="BD26" s="145"/>
      <c r="BE26" s="145"/>
      <c r="BF26" s="145"/>
      <c r="BG26" s="146"/>
      <c r="BI26" s="40">
        <v>8</v>
      </c>
      <c r="BJ26" s="57" t="str">
        <f t="shared" si="8"/>
        <v>GILLARD Damien</v>
      </c>
      <c r="BK26" s="57" t="str">
        <f t="shared" si="8"/>
        <v>M</v>
      </c>
      <c r="BL26" s="57">
        <f t="shared" si="8"/>
        <v>50</v>
      </c>
      <c r="BM26" s="57" t="str">
        <f t="shared" si="8"/>
        <v>ALLIANCE JUDO RENNES</v>
      </c>
      <c r="BN26" s="144"/>
      <c r="BO26" s="145"/>
      <c r="BP26" s="145"/>
      <c r="BQ26" s="145"/>
      <c r="BR26" s="146"/>
      <c r="BS26" s="144"/>
      <c r="BT26" s="149"/>
      <c r="BU26" s="144"/>
      <c r="BV26" s="145"/>
      <c r="BW26" s="145"/>
      <c r="BX26" s="146"/>
      <c r="BY26" s="312">
        <f t="shared" si="9"/>
        <v>0</v>
      </c>
      <c r="BZ26" s="151"/>
      <c r="CA26" s="302"/>
      <c r="CB26" s="90">
        <f ca="1" t="shared" si="10"/>
        <v>0</v>
      </c>
      <c r="CC26" s="91"/>
      <c r="CD26" s="64"/>
      <c r="CE26" s="246"/>
      <c r="CF26" s="247"/>
      <c r="CG26" s="313"/>
      <c r="CH26" s="156"/>
      <c r="CI26" s="313"/>
      <c r="CJ26" s="144"/>
      <c r="CK26" s="146"/>
    </row>
    <row r="27" spans="14:72" ht="12.75">
      <c r="N27" s="48" t="s">
        <v>125</v>
      </c>
      <c r="BC27" s="223"/>
      <c r="BD27" s="223"/>
      <c r="BE27" s="223"/>
      <c r="BF27" s="223"/>
      <c r="BI27" s="73"/>
      <c r="BT27" s="48" t="s">
        <v>125</v>
      </c>
    </row>
    <row r="28" spans="3:35" ht="12.75" hidden="1">
      <c r="C28" s="73">
        <f>COUNT(H28:BG28)</f>
        <v>18</v>
      </c>
      <c r="G28" s="162" t="s">
        <v>126</v>
      </c>
      <c r="H28" s="163">
        <v>1</v>
      </c>
      <c r="I28" s="163">
        <v>2</v>
      </c>
      <c r="J28" s="163">
        <v>3</v>
      </c>
      <c r="K28" s="163">
        <v>4</v>
      </c>
      <c r="L28" s="163">
        <v>5</v>
      </c>
      <c r="M28" s="163">
        <v>6</v>
      </c>
      <c r="N28" s="163">
        <v>7</v>
      </c>
      <c r="O28" s="163">
        <v>8</v>
      </c>
      <c r="P28" s="163"/>
      <c r="Q28" s="163">
        <v>9</v>
      </c>
      <c r="R28" s="163"/>
      <c r="S28" s="163">
        <v>10</v>
      </c>
      <c r="T28" s="163">
        <v>11</v>
      </c>
      <c r="U28" s="163">
        <v>12</v>
      </c>
      <c r="V28" s="163">
        <v>13</v>
      </c>
      <c r="W28" s="163">
        <v>14</v>
      </c>
      <c r="X28" s="163"/>
      <c r="Y28" s="163">
        <v>15</v>
      </c>
      <c r="Z28" s="163">
        <v>17</v>
      </c>
      <c r="AA28" s="163">
        <v>16</v>
      </c>
      <c r="AB28" s="164"/>
      <c r="AC28" s="164"/>
      <c r="AD28" s="164"/>
      <c r="AE28" s="164"/>
      <c r="AF28" s="164"/>
      <c r="AG28" s="164"/>
      <c r="AH28" s="164">
        <v>18</v>
      </c>
      <c r="AI28" s="164"/>
    </row>
    <row r="29" spans="7:35" ht="12.75" hidden="1">
      <c r="G29" s="162" t="s">
        <v>127</v>
      </c>
      <c r="H29" s="163">
        <v>1</v>
      </c>
      <c r="I29" s="163">
        <v>1</v>
      </c>
      <c r="J29" s="163">
        <v>2</v>
      </c>
      <c r="K29" s="163">
        <v>1</v>
      </c>
      <c r="L29" s="163">
        <v>2</v>
      </c>
      <c r="M29" s="163">
        <v>2</v>
      </c>
      <c r="N29" s="163">
        <v>3</v>
      </c>
      <c r="O29" s="163">
        <v>2</v>
      </c>
      <c r="P29" s="163"/>
      <c r="Q29" s="163">
        <v>3</v>
      </c>
      <c r="R29" s="163"/>
      <c r="S29" s="163">
        <v>3</v>
      </c>
      <c r="T29" s="163">
        <v>4</v>
      </c>
      <c r="U29" s="163">
        <v>4</v>
      </c>
      <c r="V29" s="163">
        <v>4</v>
      </c>
      <c r="W29" s="163">
        <v>4</v>
      </c>
      <c r="X29" s="163"/>
      <c r="Y29" s="163">
        <v>5</v>
      </c>
      <c r="Z29" s="163">
        <v>5</v>
      </c>
      <c r="AA29" s="163">
        <v>5</v>
      </c>
      <c r="AB29" s="164"/>
      <c r="AC29" s="164"/>
      <c r="AD29" s="164"/>
      <c r="AE29" s="164"/>
      <c r="AF29" s="164"/>
      <c r="AG29" s="164"/>
      <c r="AH29" s="164">
        <v>1</v>
      </c>
      <c r="AI29" s="164"/>
    </row>
    <row r="30" spans="7:35" ht="12.75" hidden="1">
      <c r="G30" s="162" t="s">
        <v>128</v>
      </c>
      <c r="H30" s="163">
        <v>1</v>
      </c>
      <c r="I30" s="163">
        <v>1</v>
      </c>
      <c r="J30" s="163">
        <v>1</v>
      </c>
      <c r="K30" s="163">
        <v>1</v>
      </c>
      <c r="L30" s="163">
        <v>2</v>
      </c>
      <c r="M30" s="163">
        <v>2</v>
      </c>
      <c r="N30" s="163">
        <v>2</v>
      </c>
      <c r="O30" s="163">
        <v>3</v>
      </c>
      <c r="P30" s="163"/>
      <c r="Q30" s="163">
        <v>3</v>
      </c>
      <c r="R30" s="163"/>
      <c r="S30" s="163">
        <v>1</v>
      </c>
      <c r="T30" s="163">
        <v>3</v>
      </c>
      <c r="U30" s="163">
        <v>2</v>
      </c>
      <c r="V30" s="163">
        <v>4</v>
      </c>
      <c r="W30" s="163">
        <v>3</v>
      </c>
      <c r="X30" s="163"/>
      <c r="Y30" s="163">
        <v>4</v>
      </c>
      <c r="Z30" s="163">
        <v>5</v>
      </c>
      <c r="AA30" s="163">
        <v>4</v>
      </c>
      <c r="AB30" s="164"/>
      <c r="AC30" s="164"/>
      <c r="AD30" s="164"/>
      <c r="AE30" s="164"/>
      <c r="AF30" s="164"/>
      <c r="AG30" s="164"/>
      <c r="AH30" s="164">
        <v>1</v>
      </c>
      <c r="AI30" s="164"/>
    </row>
  </sheetData>
  <sheetProtection formatCells="0" formatColumns="0" selectLockedCells="1"/>
  <mergeCells count="60">
    <mergeCell ref="BY26:BZ26"/>
    <mergeCell ref="CB26:CC26"/>
    <mergeCell ref="BY23:BZ23"/>
    <mergeCell ref="CB23:CC23"/>
    <mergeCell ref="BY24:BZ24"/>
    <mergeCell ref="CB24:CC24"/>
    <mergeCell ref="BY25:BZ25"/>
    <mergeCell ref="CB25:CC25"/>
    <mergeCell ref="BY22:BZ22"/>
    <mergeCell ref="CB22:CC22"/>
    <mergeCell ref="BY20:BZ20"/>
    <mergeCell ref="CB20:CC20"/>
    <mergeCell ref="BY21:BZ21"/>
    <mergeCell ref="CB21:CC21"/>
    <mergeCell ref="BC6:BG6"/>
    <mergeCell ref="BY19:BZ19"/>
    <mergeCell ref="CF5:CG6"/>
    <mergeCell ref="BS17:BT17"/>
    <mergeCell ref="BY18:BZ18"/>
    <mergeCell ref="CB18:CC18"/>
    <mergeCell ref="CE18:CH18"/>
    <mergeCell ref="BU17:BX17"/>
    <mergeCell ref="CH7:CI7"/>
    <mergeCell ref="CH8:CI8"/>
    <mergeCell ref="G4:G6"/>
    <mergeCell ref="CB19:CC19"/>
    <mergeCell ref="BV1:BX1"/>
    <mergeCell ref="BQ2:BT2"/>
    <mergeCell ref="BV2:BV3"/>
    <mergeCell ref="BW2:BW3"/>
    <mergeCell ref="BX2:BX3"/>
    <mergeCell ref="CC5:CE6"/>
    <mergeCell ref="BM4:BM6"/>
    <mergeCell ref="U18:X18"/>
    <mergeCell ref="M17:N17"/>
    <mergeCell ref="P1:R1"/>
    <mergeCell ref="K2:N2"/>
    <mergeCell ref="P2:P3"/>
    <mergeCell ref="Q2:Q3"/>
    <mergeCell ref="R24:S24"/>
    <mergeCell ref="R21:S21"/>
    <mergeCell ref="R26:S26"/>
    <mergeCell ref="O25:P25"/>
    <mergeCell ref="R25:S25"/>
    <mergeCell ref="O24:P24"/>
    <mergeCell ref="O26:P26"/>
    <mergeCell ref="O21:P21"/>
    <mergeCell ref="O22:P22"/>
    <mergeCell ref="O23:P23"/>
    <mergeCell ref="O18:P18"/>
    <mergeCell ref="R22:S22"/>
    <mergeCell ref="O19:P19"/>
    <mergeCell ref="O20:P20"/>
    <mergeCell ref="R20:S20"/>
    <mergeCell ref="R18:S18"/>
    <mergeCell ref="R19:S19"/>
    <mergeCell ref="R23:S23"/>
    <mergeCell ref="R2:R3"/>
    <mergeCell ref="Z5:AA6"/>
    <mergeCell ref="W5:Y6"/>
  </mergeCells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0"/>
  <sheetViews>
    <sheetView tabSelected="1" zoomScale="122" zoomScaleNormal="122" workbookViewId="0" topLeftCell="A7">
      <pane xSplit="7" ySplit="2" topLeftCell="H9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H8" sqref="H8"/>
    </sheetView>
  </sheetViews>
  <sheetFormatPr defaultColWidth="11.421875" defaultRowHeight="12.75"/>
  <cols>
    <col min="1" max="1" width="6.140625" style="48" hidden="1" customWidth="1"/>
    <col min="2" max="2" width="5.140625" style="48" hidden="1" customWidth="1"/>
    <col min="3" max="3" width="4.57421875" style="73" bestFit="1" customWidth="1"/>
    <col min="4" max="4" width="22.57421875" style="48" customWidth="1"/>
    <col min="5" max="5" width="3.140625" style="48" customWidth="1"/>
    <col min="6" max="6" width="7.7109375" style="48" customWidth="1"/>
    <col min="7" max="7" width="22.00390625" style="48" customWidth="1"/>
    <col min="8" max="27" width="4.140625" style="48" customWidth="1"/>
    <col min="28" max="28" width="4.7109375" style="64" hidden="1" customWidth="1"/>
    <col min="29" max="29" width="4.7109375" style="64" customWidth="1"/>
    <col min="30" max="32" width="4.7109375" style="64" hidden="1" customWidth="1"/>
    <col min="33" max="33" width="4.7109375" style="64" customWidth="1"/>
    <col min="34" max="35" width="4.7109375" style="64" hidden="1" customWidth="1"/>
    <col min="36" max="36" width="2.28125" style="48" customWidth="1"/>
    <col min="37" max="42" width="11.421875" style="0" hidden="1" customWidth="1"/>
    <col min="43" max="47" width="11.421875" style="48" hidden="1" customWidth="1"/>
    <col min="48" max="53" width="11.421875" style="0" hidden="1" customWidth="1"/>
    <col min="54" max="54" width="10.28125" style="48" hidden="1" customWidth="1"/>
    <col min="55" max="59" width="4.7109375" style="48" hidden="1" customWidth="1"/>
    <col min="60" max="60" width="11.421875" style="48" customWidth="1"/>
    <col min="61" max="61" width="4.57421875" style="48" hidden="1" customWidth="1"/>
    <col min="62" max="62" width="22.57421875" style="48" hidden="1" customWidth="1"/>
    <col min="63" max="63" width="3.140625" style="48" hidden="1" customWidth="1"/>
    <col min="64" max="64" width="7.7109375" style="48" hidden="1" customWidth="1"/>
    <col min="65" max="65" width="21.8515625" style="48" hidden="1" customWidth="1"/>
    <col min="66" max="86" width="4.00390625" style="48" hidden="1" customWidth="1"/>
    <col min="87" max="87" width="6.421875" style="48" hidden="1" customWidth="1"/>
    <col min="88" max="91" width="4.00390625" style="48" hidden="1" customWidth="1"/>
    <col min="92" max="92" width="4.00390625" style="48" customWidth="1"/>
    <col min="93" max="100" width="11.421875" style="48" customWidth="1"/>
    <col min="101" max="101" width="0" style="48" hidden="1" customWidth="1"/>
    <col min="102" max="16384" width="11.421875" style="48" customWidth="1"/>
  </cols>
  <sheetData>
    <row r="1" spans="3:101" s="168" customFormat="1" ht="13.5" thickBot="1">
      <c r="C1" s="289">
        <v>8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 t="s">
        <v>0</v>
      </c>
      <c r="Q1" s="6"/>
      <c r="R1" s="6"/>
      <c r="S1" s="5"/>
      <c r="T1" s="5"/>
      <c r="U1" s="5"/>
      <c r="V1" s="4"/>
      <c r="W1" s="4"/>
      <c r="AB1" s="170"/>
      <c r="AC1" s="170"/>
      <c r="AD1" s="170"/>
      <c r="AE1" s="170"/>
      <c r="AF1" s="170"/>
      <c r="AG1" s="170"/>
      <c r="AH1" s="170"/>
      <c r="AI1" s="170"/>
      <c r="BI1" s="289">
        <v>8</v>
      </c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6" t="s">
        <v>0</v>
      </c>
      <c r="BW1" s="6"/>
      <c r="BX1" s="6"/>
      <c r="BY1" s="5"/>
      <c r="BZ1" s="5"/>
      <c r="CA1" s="5"/>
      <c r="CB1" s="4"/>
      <c r="CC1" s="4"/>
      <c r="CW1" s="168" t="s">
        <v>334</v>
      </c>
    </row>
    <row r="2" spans="3:101" s="168" customFormat="1" ht="16.5" customHeight="1" thickBot="1">
      <c r="C2" s="171"/>
      <c r="D2" s="5"/>
      <c r="E2" s="5"/>
      <c r="F2" s="8" t="s">
        <v>2</v>
      </c>
      <c r="G2" s="9" t="s">
        <v>457</v>
      </c>
      <c r="H2" s="5">
        <v>2</v>
      </c>
      <c r="I2" s="5"/>
      <c r="J2" s="10" t="s">
        <v>4</v>
      </c>
      <c r="K2" s="172">
        <f ca="1">TODAY()</f>
        <v>41798</v>
      </c>
      <c r="L2" s="172"/>
      <c r="M2" s="172"/>
      <c r="N2" s="172"/>
      <c r="O2" s="5"/>
      <c r="P2" s="173" t="s">
        <v>201</v>
      </c>
      <c r="Q2" s="173"/>
      <c r="R2" s="12"/>
      <c r="S2" s="5"/>
      <c r="AB2" s="170"/>
      <c r="AC2" s="170"/>
      <c r="AD2" s="170"/>
      <c r="AE2" s="170"/>
      <c r="AF2" s="170"/>
      <c r="AG2" s="170"/>
      <c r="AH2" s="170"/>
      <c r="AI2" s="170"/>
      <c r="BI2" s="171"/>
      <c r="BJ2" s="5"/>
      <c r="BK2" s="5"/>
      <c r="BL2" s="8" t="s">
        <v>2</v>
      </c>
      <c r="BM2" s="9" t="str">
        <f>G2</f>
        <v>60 -  C1 M M</v>
      </c>
      <c r="BN2" s="5"/>
      <c r="BO2" s="5"/>
      <c r="BP2" s="10" t="s">
        <v>4</v>
      </c>
      <c r="BQ2" s="172">
        <f ca="1">TODAY()</f>
        <v>41798</v>
      </c>
      <c r="BR2" s="172"/>
      <c r="BS2" s="172"/>
      <c r="BT2" s="172"/>
      <c r="BU2" s="5"/>
      <c r="BV2" s="173"/>
      <c r="BW2" s="173"/>
      <c r="BX2" s="12"/>
      <c r="BY2" s="5"/>
      <c r="CW2" s="168" t="s">
        <v>336</v>
      </c>
    </row>
    <row r="3" spans="3:77" s="168" customFormat="1" ht="13.5" customHeight="1" thickBot="1">
      <c r="C3" s="17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74"/>
      <c r="Q3" s="174"/>
      <c r="R3" s="14"/>
      <c r="S3" s="5"/>
      <c r="AB3" s="170"/>
      <c r="AC3" s="170"/>
      <c r="AD3" s="170"/>
      <c r="AE3" s="170"/>
      <c r="AF3" s="170"/>
      <c r="AG3" s="170"/>
      <c r="AH3" s="170"/>
      <c r="AI3" s="170"/>
      <c r="BI3" s="171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174"/>
      <c r="BW3" s="174"/>
      <c r="BX3" s="14"/>
      <c r="BY3" s="5"/>
    </row>
    <row r="4" spans="3:81" s="168" customFormat="1" ht="13.5" thickBot="1">
      <c r="C4" s="171"/>
      <c r="D4" s="5"/>
      <c r="E4" s="5"/>
      <c r="F4" s="5"/>
      <c r="G4" s="175"/>
      <c r="H4" s="5"/>
      <c r="I4" s="5"/>
      <c r="J4" s="5" t="s">
        <v>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4"/>
      <c r="W4" s="4"/>
      <c r="AB4" s="170"/>
      <c r="AC4" s="170"/>
      <c r="AD4" s="170"/>
      <c r="AE4" s="170"/>
      <c r="AF4" s="170"/>
      <c r="AG4" s="170"/>
      <c r="AH4" s="170"/>
      <c r="AI4" s="170"/>
      <c r="BI4" s="171"/>
      <c r="BJ4" s="5"/>
      <c r="BK4" s="5"/>
      <c r="BL4" s="5"/>
      <c r="BM4" s="175"/>
      <c r="BN4" s="5"/>
      <c r="BO4" s="5"/>
      <c r="BP4" s="5" t="s">
        <v>7</v>
      </c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4"/>
      <c r="CC4" s="4"/>
    </row>
    <row r="5" spans="3:85" s="168" customFormat="1" ht="13.5" customHeight="1" thickTop="1">
      <c r="C5" s="171"/>
      <c r="D5" s="5"/>
      <c r="E5" s="5"/>
      <c r="F5" s="18" t="s">
        <v>9</v>
      </c>
      <c r="G5" s="176"/>
      <c r="H5" s="5"/>
      <c r="I5" s="5"/>
      <c r="J5" s="10" t="s">
        <v>10</v>
      </c>
      <c r="K5" s="5"/>
      <c r="L5" s="5"/>
      <c r="M5" s="5"/>
      <c r="N5" s="5"/>
      <c r="O5" s="5"/>
      <c r="P5" s="5"/>
      <c r="Q5" s="5"/>
      <c r="R5" s="5"/>
      <c r="S5" s="5"/>
      <c r="T5" s="5"/>
      <c r="W5" s="21" t="s">
        <v>11</v>
      </c>
      <c r="X5" s="21"/>
      <c r="Y5" s="250"/>
      <c r="Z5" s="251" t="str">
        <f>LEFT(G2,2)</f>
        <v>60</v>
      </c>
      <c r="AA5" s="252"/>
      <c r="AB5" s="170"/>
      <c r="AC5" s="170"/>
      <c r="AD5" s="170"/>
      <c r="AE5" s="170"/>
      <c r="AF5" s="170"/>
      <c r="AG5" s="170"/>
      <c r="AH5" s="170"/>
      <c r="AI5" s="170"/>
      <c r="BI5" s="171"/>
      <c r="BJ5" s="5"/>
      <c r="BK5" s="5"/>
      <c r="BL5" s="18" t="s">
        <v>9</v>
      </c>
      <c r="BM5" s="176"/>
      <c r="BN5" s="5"/>
      <c r="BO5" s="5"/>
      <c r="BP5" s="10" t="s">
        <v>10</v>
      </c>
      <c r="BQ5" s="5"/>
      <c r="BR5" s="5"/>
      <c r="BS5" s="5"/>
      <c r="BT5" s="5"/>
      <c r="BU5" s="5"/>
      <c r="BV5" s="5"/>
      <c r="BW5" s="5"/>
      <c r="BX5" s="5"/>
      <c r="BY5" s="5"/>
      <c r="BZ5" s="5"/>
      <c r="CC5" s="21" t="s">
        <v>11</v>
      </c>
      <c r="CD5" s="21"/>
      <c r="CE5" s="250"/>
      <c r="CF5" s="251" t="str">
        <f>Z5</f>
        <v>60</v>
      </c>
      <c r="CG5" s="252"/>
    </row>
    <row r="6" spans="3:85" s="168" customFormat="1" ht="13.5" customHeight="1" thickBot="1">
      <c r="C6" s="171"/>
      <c r="D6" s="5"/>
      <c r="E6" s="5"/>
      <c r="F6" s="5"/>
      <c r="G6" s="177"/>
      <c r="H6" s="5"/>
      <c r="I6" s="5"/>
      <c r="J6" s="10"/>
      <c r="K6" s="10"/>
      <c r="L6" s="5"/>
      <c r="M6" s="5"/>
      <c r="N6" s="5"/>
      <c r="O6" s="5"/>
      <c r="P6" s="5"/>
      <c r="Q6" s="5"/>
      <c r="R6" s="5"/>
      <c r="S6" s="5"/>
      <c r="T6" s="5"/>
      <c r="W6" s="21"/>
      <c r="X6" s="21"/>
      <c r="Y6" s="250"/>
      <c r="Z6" s="253"/>
      <c r="AA6" s="254"/>
      <c r="AB6" s="170"/>
      <c r="AC6" s="170"/>
      <c r="AD6" s="170"/>
      <c r="AE6" s="170"/>
      <c r="AF6" s="170"/>
      <c r="AG6" s="170"/>
      <c r="AH6" s="170"/>
      <c r="AI6" s="170"/>
      <c r="BC6" s="178"/>
      <c r="BD6" s="178"/>
      <c r="BE6" s="178"/>
      <c r="BF6" s="178"/>
      <c r="BG6" s="178"/>
      <c r="BI6" s="171"/>
      <c r="BJ6" s="5"/>
      <c r="BK6" s="5"/>
      <c r="BL6" s="5"/>
      <c r="BM6" s="177"/>
      <c r="BN6" s="5"/>
      <c r="BO6" s="5"/>
      <c r="BP6" s="10"/>
      <c r="BQ6" s="10"/>
      <c r="BR6" s="5"/>
      <c r="BS6" s="5"/>
      <c r="BT6" s="5"/>
      <c r="BU6" s="5"/>
      <c r="BV6" s="5"/>
      <c r="BW6" s="5"/>
      <c r="BX6" s="5"/>
      <c r="BY6" s="5"/>
      <c r="BZ6" s="5"/>
      <c r="CC6" s="21"/>
      <c r="CD6" s="21"/>
      <c r="CE6" s="250"/>
      <c r="CF6" s="253"/>
      <c r="CG6" s="254"/>
    </row>
    <row r="7" spans="3:91" s="168" customFormat="1" ht="18" customHeight="1" thickTop="1">
      <c r="C7" s="171"/>
      <c r="D7" s="5"/>
      <c r="E7" s="5"/>
      <c r="F7" s="13"/>
      <c r="G7" s="10"/>
      <c r="H7" s="10"/>
      <c r="I7" s="10"/>
      <c r="J7" s="10"/>
      <c r="K7" s="5"/>
      <c r="L7" s="5"/>
      <c r="M7" s="5"/>
      <c r="N7" s="5"/>
      <c r="O7" s="5"/>
      <c r="P7" s="5"/>
      <c r="Q7" s="5"/>
      <c r="R7" s="5"/>
      <c r="S7" s="5"/>
      <c r="T7" s="180"/>
      <c r="U7" s="5"/>
      <c r="V7" s="4"/>
      <c r="W7" s="4"/>
      <c r="AB7" s="170"/>
      <c r="AC7" s="170"/>
      <c r="AD7" s="170"/>
      <c r="AE7" s="170"/>
      <c r="AF7" s="170"/>
      <c r="AG7" s="170"/>
      <c r="AH7" s="170"/>
      <c r="AI7" s="170"/>
      <c r="BB7" s="168" t="s">
        <v>13</v>
      </c>
      <c r="BC7" s="181"/>
      <c r="BD7" s="182"/>
      <c r="BE7" s="182"/>
      <c r="BF7" s="182"/>
      <c r="BG7" s="183"/>
      <c r="BI7" s="171"/>
      <c r="BJ7" s="5"/>
      <c r="BK7" s="5"/>
      <c r="BL7" s="13"/>
      <c r="BM7" s="10"/>
      <c r="BN7" s="10"/>
      <c r="BO7" s="10"/>
      <c r="BP7" s="10"/>
      <c r="BQ7" s="5"/>
      <c r="BR7" s="5"/>
      <c r="BS7" s="5"/>
      <c r="BT7" s="5"/>
      <c r="BU7" s="5"/>
      <c r="BV7" s="5"/>
      <c r="BW7" s="5"/>
      <c r="BX7" s="5"/>
      <c r="BY7" s="5"/>
      <c r="BZ7" s="180"/>
      <c r="CA7" s="5"/>
      <c r="CB7" s="4"/>
      <c r="CC7" s="4"/>
      <c r="CH7" s="184" t="s">
        <v>13</v>
      </c>
      <c r="CI7" s="185"/>
      <c r="CJ7" s="181"/>
      <c r="CK7" s="182"/>
      <c r="CL7" s="182"/>
      <c r="CM7" s="183"/>
    </row>
    <row r="8" spans="1:91" ht="18" customHeight="1">
      <c r="A8" s="40" t="s">
        <v>14</v>
      </c>
      <c r="B8" s="40" t="s">
        <v>15</v>
      </c>
      <c r="C8" s="41" t="s">
        <v>16</v>
      </c>
      <c r="D8" s="79" t="s">
        <v>17</v>
      </c>
      <c r="E8" s="79" t="s">
        <v>18</v>
      </c>
      <c r="F8" s="41" t="s">
        <v>19</v>
      </c>
      <c r="G8" s="80" t="s">
        <v>20</v>
      </c>
      <c r="H8" s="42" t="s">
        <v>31</v>
      </c>
      <c r="I8" s="42" t="s">
        <v>50</v>
      </c>
      <c r="J8" s="42" t="s">
        <v>51</v>
      </c>
      <c r="K8" s="42" t="s">
        <v>63</v>
      </c>
      <c r="L8" s="42" t="s">
        <v>36</v>
      </c>
      <c r="M8" s="42" t="s">
        <v>32</v>
      </c>
      <c r="N8" s="42" t="s">
        <v>27</v>
      </c>
      <c r="O8" s="42" t="s">
        <v>29</v>
      </c>
      <c r="P8" s="42" t="s">
        <v>28</v>
      </c>
      <c r="Q8" s="42" t="s">
        <v>26</v>
      </c>
      <c r="R8" s="42" t="s">
        <v>23</v>
      </c>
      <c r="S8" s="42" t="s">
        <v>34</v>
      </c>
      <c r="T8" s="43" t="s">
        <v>61</v>
      </c>
      <c r="U8" s="42" t="s">
        <v>53</v>
      </c>
      <c r="V8" s="43" t="s">
        <v>43</v>
      </c>
      <c r="W8" s="42" t="s">
        <v>40</v>
      </c>
      <c r="X8" s="42" t="s">
        <v>41</v>
      </c>
      <c r="Y8" s="42" t="s">
        <v>39</v>
      </c>
      <c r="Z8" s="43" t="s">
        <v>47</v>
      </c>
      <c r="AA8" s="43" t="s">
        <v>62</v>
      </c>
      <c r="AB8" s="45" t="s">
        <v>46</v>
      </c>
      <c r="AC8" s="42" t="s">
        <v>21</v>
      </c>
      <c r="AD8" s="46" t="s">
        <v>38</v>
      </c>
      <c r="AE8" s="46" t="s">
        <v>58</v>
      </c>
      <c r="AF8" s="46" t="s">
        <v>52</v>
      </c>
      <c r="AG8" s="42" t="s">
        <v>54</v>
      </c>
      <c r="AH8" s="46" t="s">
        <v>55</v>
      </c>
      <c r="AI8" s="46" t="s">
        <v>64</v>
      </c>
      <c r="BB8" s="48" t="s">
        <v>66</v>
      </c>
      <c r="BC8" s="188"/>
      <c r="BD8" s="189"/>
      <c r="BE8" s="189"/>
      <c r="BF8" s="189"/>
      <c r="BG8" s="190"/>
      <c r="BI8" s="41" t="s">
        <v>16</v>
      </c>
      <c r="BJ8" s="79" t="s">
        <v>17</v>
      </c>
      <c r="BK8" s="79" t="s">
        <v>18</v>
      </c>
      <c r="BL8" s="41" t="s">
        <v>19</v>
      </c>
      <c r="BM8" s="80" t="s">
        <v>20</v>
      </c>
      <c r="BN8" s="189" t="s">
        <v>31</v>
      </c>
      <c r="BO8" s="189" t="s">
        <v>50</v>
      </c>
      <c r="BP8" s="189" t="s">
        <v>51</v>
      </c>
      <c r="BQ8" s="189" t="s">
        <v>63</v>
      </c>
      <c r="BR8" s="189" t="s">
        <v>36</v>
      </c>
      <c r="BS8" s="189" t="s">
        <v>32</v>
      </c>
      <c r="BT8" s="189" t="s">
        <v>27</v>
      </c>
      <c r="BU8" s="189" t="s">
        <v>29</v>
      </c>
      <c r="BV8" s="189" t="s">
        <v>28</v>
      </c>
      <c r="BW8" s="189" t="s">
        <v>26</v>
      </c>
      <c r="BX8" s="189" t="s">
        <v>23</v>
      </c>
      <c r="BY8" s="189" t="s">
        <v>34</v>
      </c>
      <c r="BZ8" s="189" t="s">
        <v>61</v>
      </c>
      <c r="CA8" s="189" t="s">
        <v>53</v>
      </c>
      <c r="CB8" s="189" t="s">
        <v>43</v>
      </c>
      <c r="CC8" s="189" t="s">
        <v>40</v>
      </c>
      <c r="CD8" s="189" t="s">
        <v>41</v>
      </c>
      <c r="CE8" s="189" t="s">
        <v>39</v>
      </c>
      <c r="CF8" s="189" t="s">
        <v>47</v>
      </c>
      <c r="CG8" s="189" t="s">
        <v>62</v>
      </c>
      <c r="CH8" s="191" t="s">
        <v>66</v>
      </c>
      <c r="CI8" s="193"/>
      <c r="CJ8" s="188"/>
      <c r="CK8" s="189"/>
      <c r="CL8" s="189"/>
      <c r="CM8" s="190"/>
    </row>
    <row r="9" spans="1:91" ht="21.75" customHeight="1">
      <c r="A9" s="57" t="s">
        <v>68</v>
      </c>
      <c r="B9" s="57">
        <v>49</v>
      </c>
      <c r="C9" s="52">
        <f aca="true" ca="1" t="shared" si="0" ref="C9:C16">OFFSET(C9,10,0)</f>
        <v>1</v>
      </c>
      <c r="D9" s="58" t="s">
        <v>458</v>
      </c>
      <c r="E9" s="57" t="s">
        <v>70</v>
      </c>
      <c r="F9" s="57">
        <v>64</v>
      </c>
      <c r="G9" s="290" t="s">
        <v>177</v>
      </c>
      <c r="H9" s="60" t="s">
        <v>72</v>
      </c>
      <c r="I9" s="61"/>
      <c r="J9" s="61"/>
      <c r="K9" s="61"/>
      <c r="L9" s="60" t="s">
        <v>72</v>
      </c>
      <c r="M9" s="61"/>
      <c r="N9" s="61"/>
      <c r="O9" s="61"/>
      <c r="P9" s="61"/>
      <c r="Q9" s="60" t="s">
        <v>90</v>
      </c>
      <c r="R9" s="61"/>
      <c r="S9" s="61"/>
      <c r="T9" s="61"/>
      <c r="U9" s="61"/>
      <c r="V9" s="61"/>
      <c r="W9" s="60" t="s">
        <v>72</v>
      </c>
      <c r="X9" s="61"/>
      <c r="Y9" s="61"/>
      <c r="Z9" s="60"/>
      <c r="AA9" s="61"/>
      <c r="AB9" s="291"/>
      <c r="AC9" s="62" t="s">
        <v>72</v>
      </c>
      <c r="AD9" s="63"/>
      <c r="AE9" s="63"/>
      <c r="AF9" s="63"/>
      <c r="AG9" s="63"/>
      <c r="AH9" s="63"/>
      <c r="AI9" s="63"/>
      <c r="BC9" s="65"/>
      <c r="BD9" s="67"/>
      <c r="BE9" s="67"/>
      <c r="BF9" s="67"/>
      <c r="BG9" s="68"/>
      <c r="BI9" s="52">
        <f aca="true" ca="1" t="shared" si="1" ref="BI9:BI16">OFFSET(BI9,10,0)</f>
        <v>1</v>
      </c>
      <c r="BJ9" s="69" t="str">
        <f>D9</f>
        <v>VIDAL Raphael</v>
      </c>
      <c r="BK9" s="69" t="str">
        <f>E9</f>
        <v>M</v>
      </c>
      <c r="BL9" s="69">
        <f>F9</f>
        <v>64</v>
      </c>
      <c r="BM9" s="69" t="str">
        <f>G9</f>
        <v>J.C. DU BASSIN SAUMUROIS</v>
      </c>
      <c r="BN9" s="60"/>
      <c r="BO9" s="61"/>
      <c r="BP9" s="61"/>
      <c r="BQ9" s="61"/>
      <c r="BR9" s="60"/>
      <c r="BS9" s="61"/>
      <c r="BT9" s="61"/>
      <c r="BU9" s="61"/>
      <c r="BV9" s="61"/>
      <c r="BW9" s="60"/>
      <c r="BX9" s="61"/>
      <c r="BY9" s="61"/>
      <c r="BZ9" s="61"/>
      <c r="CA9" s="61"/>
      <c r="CB9" s="61"/>
      <c r="CC9" s="60"/>
      <c r="CD9" s="61"/>
      <c r="CE9" s="61"/>
      <c r="CF9" s="60"/>
      <c r="CG9" s="61"/>
      <c r="CJ9" s="65"/>
      <c r="CK9" s="67"/>
      <c r="CL9" s="67"/>
      <c r="CM9" s="68"/>
    </row>
    <row r="10" spans="1:91" ht="21.75" customHeight="1">
      <c r="A10" s="57" t="s">
        <v>68</v>
      </c>
      <c r="B10" s="57">
        <v>49</v>
      </c>
      <c r="C10" s="52">
        <f ca="1" t="shared" si="0"/>
        <v>2</v>
      </c>
      <c r="D10" s="58" t="s">
        <v>459</v>
      </c>
      <c r="E10" s="57" t="s">
        <v>70</v>
      </c>
      <c r="F10" s="57">
        <v>81</v>
      </c>
      <c r="G10" s="290" t="s">
        <v>177</v>
      </c>
      <c r="H10" s="61"/>
      <c r="I10" s="60" t="s">
        <v>72</v>
      </c>
      <c r="J10" s="61"/>
      <c r="K10" s="61"/>
      <c r="L10" s="61"/>
      <c r="M10" s="60" t="s">
        <v>72</v>
      </c>
      <c r="N10" s="61"/>
      <c r="O10" s="61"/>
      <c r="P10" s="60" t="s">
        <v>74</v>
      </c>
      <c r="Q10" s="61"/>
      <c r="R10" s="60" t="s">
        <v>72</v>
      </c>
      <c r="S10" s="61"/>
      <c r="T10" s="61"/>
      <c r="U10" s="61"/>
      <c r="V10" s="61"/>
      <c r="W10" s="61"/>
      <c r="X10" s="60" t="s">
        <v>163</v>
      </c>
      <c r="Y10" s="61"/>
      <c r="Z10" s="61"/>
      <c r="AA10" s="61"/>
      <c r="AB10" s="291"/>
      <c r="AC10" s="63"/>
      <c r="AD10" s="62"/>
      <c r="AE10" s="63"/>
      <c r="AF10" s="63"/>
      <c r="AG10" s="63"/>
      <c r="AH10" s="63"/>
      <c r="AI10" s="63"/>
      <c r="BC10" s="65"/>
      <c r="BD10" s="67"/>
      <c r="BE10" s="67"/>
      <c r="BF10" s="67"/>
      <c r="BG10" s="68"/>
      <c r="BI10" s="52">
        <f ca="1" t="shared" si="1"/>
        <v>2</v>
      </c>
      <c r="BJ10" s="69" t="str">
        <f aca="true" t="shared" si="2" ref="BJ10:BM15">D11</f>
        <v>LAUNAY Fabien</v>
      </c>
      <c r="BK10" s="69" t="str">
        <f t="shared" si="2"/>
        <v>M</v>
      </c>
      <c r="BL10" s="69">
        <f t="shared" si="2"/>
        <v>65</v>
      </c>
      <c r="BM10" s="69" t="str">
        <f t="shared" si="2"/>
        <v>JUDO ANCENIS</v>
      </c>
      <c r="BN10" s="61"/>
      <c r="BO10" s="60"/>
      <c r="BP10" s="61"/>
      <c r="BQ10" s="61"/>
      <c r="BR10" s="61"/>
      <c r="BS10" s="60"/>
      <c r="BT10" s="61"/>
      <c r="BU10" s="61"/>
      <c r="BV10" s="60"/>
      <c r="BW10" s="61"/>
      <c r="BX10" s="60"/>
      <c r="BY10" s="61"/>
      <c r="BZ10" s="61"/>
      <c r="CA10" s="61"/>
      <c r="CB10" s="61"/>
      <c r="CC10" s="61"/>
      <c r="CD10" s="60"/>
      <c r="CE10" s="61"/>
      <c r="CF10" s="61"/>
      <c r="CG10" s="61"/>
      <c r="CJ10" s="65"/>
      <c r="CK10" s="67"/>
      <c r="CL10" s="67"/>
      <c r="CM10" s="68"/>
    </row>
    <row r="11" spans="1:91" ht="21.75" customHeight="1">
      <c r="A11" s="57" t="s">
        <v>68</v>
      </c>
      <c r="B11" s="57">
        <v>44</v>
      </c>
      <c r="C11" s="52">
        <f ca="1" t="shared" si="0"/>
        <v>3</v>
      </c>
      <c r="D11" s="58" t="s">
        <v>144</v>
      </c>
      <c r="E11" s="57" t="s">
        <v>70</v>
      </c>
      <c r="F11" s="57">
        <v>65</v>
      </c>
      <c r="G11" s="290" t="s">
        <v>460</v>
      </c>
      <c r="H11" s="61"/>
      <c r="I11" s="60" t="s">
        <v>155</v>
      </c>
      <c r="J11" s="61"/>
      <c r="K11" s="61"/>
      <c r="L11" s="61"/>
      <c r="M11" s="61"/>
      <c r="N11" s="61"/>
      <c r="O11" s="60" t="s">
        <v>90</v>
      </c>
      <c r="P11" s="61"/>
      <c r="Q11" s="61"/>
      <c r="R11" s="61"/>
      <c r="S11" s="60" t="s">
        <v>72</v>
      </c>
      <c r="T11" s="61"/>
      <c r="U11" s="61"/>
      <c r="V11" s="60"/>
      <c r="W11" s="61"/>
      <c r="X11" s="61"/>
      <c r="Y11" s="60" t="s">
        <v>88</v>
      </c>
      <c r="Z11" s="61"/>
      <c r="AA11" s="61"/>
      <c r="AB11" s="292"/>
      <c r="AC11" s="62" t="s">
        <v>90</v>
      </c>
      <c r="AD11" s="63"/>
      <c r="AE11" s="62"/>
      <c r="AF11" s="63"/>
      <c r="AG11" s="63"/>
      <c r="AH11" s="63"/>
      <c r="AI11" s="63"/>
      <c r="BC11" s="65"/>
      <c r="BD11" s="67"/>
      <c r="BE11" s="67"/>
      <c r="BF11" s="67"/>
      <c r="BG11" s="68"/>
      <c r="BI11" s="52">
        <f ca="1" t="shared" si="1"/>
        <v>3</v>
      </c>
      <c r="BJ11" s="69" t="str">
        <f t="shared" si="2"/>
        <v>SABIR Merwan</v>
      </c>
      <c r="BK11" s="69" t="str">
        <f t="shared" si="2"/>
        <v>M</v>
      </c>
      <c r="BL11" s="69">
        <f t="shared" si="2"/>
        <v>66</v>
      </c>
      <c r="BM11" s="69" t="str">
        <f t="shared" si="2"/>
        <v>ASB REZE</v>
      </c>
      <c r="BN11" s="61"/>
      <c r="BO11" s="60"/>
      <c r="BP11" s="61"/>
      <c r="BQ11" s="61"/>
      <c r="BR11" s="61"/>
      <c r="BS11" s="61"/>
      <c r="BT11" s="61"/>
      <c r="BU11" s="60"/>
      <c r="BV11" s="61"/>
      <c r="BW11" s="61"/>
      <c r="BX11" s="61"/>
      <c r="BY11" s="60"/>
      <c r="BZ11" s="61"/>
      <c r="CA11" s="61"/>
      <c r="CB11" s="60"/>
      <c r="CC11" s="61"/>
      <c r="CD11" s="61"/>
      <c r="CE11" s="60"/>
      <c r="CF11" s="61"/>
      <c r="CG11" s="61"/>
      <c r="CJ11" s="65"/>
      <c r="CK11" s="67"/>
      <c r="CL11" s="67"/>
      <c r="CM11" s="68"/>
    </row>
    <row r="12" spans="1:91" ht="21.75" customHeight="1">
      <c r="A12" s="57" t="s">
        <v>68</v>
      </c>
      <c r="B12" s="57">
        <v>44</v>
      </c>
      <c r="C12" s="52">
        <f ca="1" t="shared" si="0"/>
        <v>4</v>
      </c>
      <c r="D12" s="58" t="s">
        <v>461</v>
      </c>
      <c r="E12" s="57" t="s">
        <v>70</v>
      </c>
      <c r="F12" s="57">
        <v>66</v>
      </c>
      <c r="G12" s="290" t="s">
        <v>171</v>
      </c>
      <c r="H12" s="60" t="s">
        <v>97</v>
      </c>
      <c r="I12" s="61"/>
      <c r="J12" s="60" t="s">
        <v>88</v>
      </c>
      <c r="K12" s="61"/>
      <c r="L12" s="61"/>
      <c r="M12" s="61"/>
      <c r="N12" s="60" t="s">
        <v>72</v>
      </c>
      <c r="O12" s="61"/>
      <c r="P12" s="61"/>
      <c r="Q12" s="61"/>
      <c r="R12" s="60" t="s">
        <v>88</v>
      </c>
      <c r="S12" s="61"/>
      <c r="T12" s="61"/>
      <c r="U12" s="60" t="s">
        <v>462</v>
      </c>
      <c r="V12" s="61"/>
      <c r="W12" s="61"/>
      <c r="X12" s="61"/>
      <c r="Y12" s="61"/>
      <c r="Z12" s="61"/>
      <c r="AA12" s="61"/>
      <c r="AB12" s="292"/>
      <c r="AC12" s="63"/>
      <c r="AD12" s="63"/>
      <c r="AE12" s="62"/>
      <c r="AF12" s="62"/>
      <c r="AG12" s="63"/>
      <c r="AH12" s="63"/>
      <c r="AI12" s="63"/>
      <c r="BC12" s="65"/>
      <c r="BD12" s="67"/>
      <c r="BE12" s="67"/>
      <c r="BF12" s="67"/>
      <c r="BG12" s="68"/>
      <c r="BI12" s="52">
        <f ca="1" t="shared" si="1"/>
        <v>4</v>
      </c>
      <c r="BJ12" s="69" t="str">
        <f t="shared" si="2"/>
        <v>RAVON Martin</v>
      </c>
      <c r="BK12" s="69" t="str">
        <f t="shared" si="2"/>
        <v>M</v>
      </c>
      <c r="BL12" s="69">
        <f t="shared" si="2"/>
        <v>69</v>
      </c>
      <c r="BM12" s="69" t="str">
        <f t="shared" si="2"/>
        <v>JUDO 85</v>
      </c>
      <c r="BN12" s="60"/>
      <c r="BO12" s="61"/>
      <c r="BP12" s="60"/>
      <c r="BQ12" s="61"/>
      <c r="BR12" s="61"/>
      <c r="BS12" s="61"/>
      <c r="BT12" s="60"/>
      <c r="BU12" s="61"/>
      <c r="BV12" s="61"/>
      <c r="BW12" s="61"/>
      <c r="BX12" s="60"/>
      <c r="BY12" s="61"/>
      <c r="BZ12" s="61"/>
      <c r="CA12" s="60"/>
      <c r="CB12" s="61"/>
      <c r="CC12" s="61"/>
      <c r="CD12" s="61"/>
      <c r="CE12" s="61"/>
      <c r="CF12" s="61"/>
      <c r="CG12" s="61"/>
      <c r="CJ12" s="65"/>
      <c r="CK12" s="67"/>
      <c r="CL12" s="67"/>
      <c r="CM12" s="68"/>
    </row>
    <row r="13" spans="1:91" ht="21.75" customHeight="1">
      <c r="A13" s="57" t="s">
        <v>68</v>
      </c>
      <c r="B13" s="57">
        <v>85</v>
      </c>
      <c r="C13" s="52">
        <f ca="1" t="shared" si="0"/>
        <v>5</v>
      </c>
      <c r="D13" s="58" t="s">
        <v>463</v>
      </c>
      <c r="E13" s="57" t="s">
        <v>70</v>
      </c>
      <c r="F13" s="57">
        <v>69</v>
      </c>
      <c r="G13" s="290" t="s">
        <v>83</v>
      </c>
      <c r="H13" s="61"/>
      <c r="I13" s="61"/>
      <c r="J13" s="60" t="s">
        <v>72</v>
      </c>
      <c r="K13" s="61"/>
      <c r="L13" s="60" t="s">
        <v>88</v>
      </c>
      <c r="M13" s="61"/>
      <c r="N13" s="61"/>
      <c r="O13" s="60" t="s">
        <v>72</v>
      </c>
      <c r="P13" s="61"/>
      <c r="Q13" s="61"/>
      <c r="R13" s="61"/>
      <c r="S13" s="61"/>
      <c r="T13" s="60"/>
      <c r="U13" s="61"/>
      <c r="V13" s="61"/>
      <c r="W13" s="61"/>
      <c r="X13" s="60" t="s">
        <v>72</v>
      </c>
      <c r="Y13" s="61"/>
      <c r="Z13" s="61"/>
      <c r="AA13" s="61"/>
      <c r="AB13" s="292"/>
      <c r="AC13" s="63"/>
      <c r="AD13" s="63"/>
      <c r="AE13" s="63"/>
      <c r="AF13" s="63"/>
      <c r="AG13" s="62" t="s">
        <v>88</v>
      </c>
      <c r="AH13" s="62"/>
      <c r="AI13" s="63"/>
      <c r="BC13" s="197"/>
      <c r="BD13" s="67"/>
      <c r="BE13" s="67"/>
      <c r="BF13" s="67"/>
      <c r="BG13" s="68"/>
      <c r="BI13" s="52">
        <f ca="1" t="shared" si="1"/>
        <v>5</v>
      </c>
      <c r="BJ13" s="69" t="str">
        <f t="shared" si="2"/>
        <v>VIMONT Gabriel</v>
      </c>
      <c r="BK13" s="69" t="str">
        <f t="shared" si="2"/>
        <v>M</v>
      </c>
      <c r="BL13" s="69">
        <f t="shared" si="2"/>
        <v>70</v>
      </c>
      <c r="BM13" s="69" t="str">
        <f t="shared" si="2"/>
        <v>J.C. RICHELAIS</v>
      </c>
      <c r="BN13" s="61"/>
      <c r="BO13" s="61"/>
      <c r="BP13" s="60"/>
      <c r="BQ13" s="61"/>
      <c r="BR13" s="60"/>
      <c r="BS13" s="61"/>
      <c r="BT13" s="61"/>
      <c r="BU13" s="60"/>
      <c r="BV13" s="61"/>
      <c r="BW13" s="61"/>
      <c r="BX13" s="61"/>
      <c r="BY13" s="61"/>
      <c r="BZ13" s="60"/>
      <c r="CA13" s="61"/>
      <c r="CB13" s="61"/>
      <c r="CC13" s="61"/>
      <c r="CD13" s="60"/>
      <c r="CE13" s="61"/>
      <c r="CF13" s="61"/>
      <c r="CG13" s="61"/>
      <c r="CJ13" s="197"/>
      <c r="CK13" s="67"/>
      <c r="CL13" s="67"/>
      <c r="CM13" s="68"/>
    </row>
    <row r="14" spans="1:91" ht="21.75" customHeight="1">
      <c r="A14" s="57" t="s">
        <v>143</v>
      </c>
      <c r="B14" s="57">
        <v>37</v>
      </c>
      <c r="C14" s="52">
        <f ca="1" t="shared" si="0"/>
        <v>6</v>
      </c>
      <c r="D14" s="58" t="s">
        <v>464</v>
      </c>
      <c r="E14" s="57" t="s">
        <v>70</v>
      </c>
      <c r="F14" s="57">
        <v>70</v>
      </c>
      <c r="G14" s="290" t="s">
        <v>465</v>
      </c>
      <c r="H14" s="61"/>
      <c r="I14" s="61"/>
      <c r="J14" s="61"/>
      <c r="K14" s="60" t="s">
        <v>72</v>
      </c>
      <c r="L14" s="61"/>
      <c r="M14" s="60" t="s">
        <v>88</v>
      </c>
      <c r="N14" s="61"/>
      <c r="O14" s="61"/>
      <c r="P14" s="61"/>
      <c r="Q14" s="60" t="s">
        <v>72</v>
      </c>
      <c r="R14" s="61"/>
      <c r="S14" s="61"/>
      <c r="T14" s="61"/>
      <c r="U14" s="61"/>
      <c r="V14" s="61"/>
      <c r="W14" s="61"/>
      <c r="X14" s="61"/>
      <c r="Y14" s="60" t="s">
        <v>72</v>
      </c>
      <c r="Z14" s="61"/>
      <c r="AA14" s="60"/>
      <c r="AB14" s="292"/>
      <c r="AC14" s="63"/>
      <c r="AD14" s="63"/>
      <c r="AE14" s="63"/>
      <c r="AF14" s="62"/>
      <c r="AG14" s="62" t="s">
        <v>72</v>
      </c>
      <c r="AH14" s="63"/>
      <c r="AI14" s="63"/>
      <c r="BC14" s="65"/>
      <c r="BD14" s="67"/>
      <c r="BE14" s="67"/>
      <c r="BF14" s="67"/>
      <c r="BG14" s="68"/>
      <c r="BI14" s="52">
        <f ca="1" t="shared" si="1"/>
        <v>6</v>
      </c>
      <c r="BJ14" s="69" t="str">
        <f t="shared" si="2"/>
        <v>GUEDON Guillaume</v>
      </c>
      <c r="BK14" s="69" t="str">
        <f t="shared" si="2"/>
        <v>M</v>
      </c>
      <c r="BL14" s="69">
        <f t="shared" si="2"/>
        <v>71</v>
      </c>
      <c r="BM14" s="69" t="str">
        <f t="shared" si="2"/>
        <v>U S C P M</v>
      </c>
      <c r="BN14" s="61"/>
      <c r="BO14" s="61"/>
      <c r="BP14" s="61"/>
      <c r="BQ14" s="60"/>
      <c r="BR14" s="61"/>
      <c r="BS14" s="60"/>
      <c r="BT14" s="61"/>
      <c r="BU14" s="61"/>
      <c r="BV14" s="61"/>
      <c r="BW14" s="60"/>
      <c r="BX14" s="61"/>
      <c r="BY14" s="61"/>
      <c r="BZ14" s="61"/>
      <c r="CA14" s="61"/>
      <c r="CB14" s="61"/>
      <c r="CC14" s="61"/>
      <c r="CD14" s="61"/>
      <c r="CE14" s="60"/>
      <c r="CF14" s="61"/>
      <c r="CG14" s="60"/>
      <c r="CJ14" s="65"/>
      <c r="CK14" s="67"/>
      <c r="CL14" s="67"/>
      <c r="CM14" s="68"/>
    </row>
    <row r="15" spans="1:91" s="198" customFormat="1" ht="21.75" customHeight="1">
      <c r="A15" s="57" t="s">
        <v>68</v>
      </c>
      <c r="B15" s="57">
        <v>53</v>
      </c>
      <c r="C15" s="52">
        <f ca="1" t="shared" si="0"/>
        <v>7</v>
      </c>
      <c r="D15" s="58" t="s">
        <v>466</v>
      </c>
      <c r="E15" s="57" t="s">
        <v>70</v>
      </c>
      <c r="F15" s="57">
        <v>71</v>
      </c>
      <c r="G15" s="290" t="s">
        <v>302</v>
      </c>
      <c r="H15" s="61"/>
      <c r="I15" s="61"/>
      <c r="J15" s="61"/>
      <c r="K15" s="61"/>
      <c r="L15" s="61"/>
      <c r="M15" s="61"/>
      <c r="N15" s="61"/>
      <c r="O15" s="61"/>
      <c r="P15" s="60" t="s">
        <v>88</v>
      </c>
      <c r="Q15" s="61"/>
      <c r="R15" s="61"/>
      <c r="S15" s="60" t="s">
        <v>90</v>
      </c>
      <c r="T15" s="61"/>
      <c r="U15" s="60" t="s">
        <v>163</v>
      </c>
      <c r="V15" s="61"/>
      <c r="W15" s="60" t="s">
        <v>90</v>
      </c>
      <c r="X15" s="61"/>
      <c r="Y15" s="61"/>
      <c r="Z15" s="61"/>
      <c r="AA15" s="60"/>
      <c r="AB15" s="293"/>
      <c r="AC15" s="294"/>
      <c r="AD15" s="294"/>
      <c r="AE15" s="294"/>
      <c r="AF15" s="294"/>
      <c r="AG15" s="294"/>
      <c r="AH15" s="295"/>
      <c r="AI15" s="295"/>
      <c r="BC15" s="65"/>
      <c r="BD15" s="199"/>
      <c r="BE15" s="67"/>
      <c r="BF15" s="200"/>
      <c r="BG15" s="201"/>
      <c r="BI15" s="52">
        <f ca="1" t="shared" si="1"/>
        <v>7</v>
      </c>
      <c r="BJ15" s="69" t="str">
        <f t="shared" si="2"/>
        <v>ROUZAU Benoit</v>
      </c>
      <c r="BK15" s="69" t="str">
        <f t="shared" si="2"/>
        <v>M</v>
      </c>
      <c r="BL15" s="69">
        <f t="shared" si="2"/>
        <v>73</v>
      </c>
      <c r="BM15" s="69" t="str">
        <f t="shared" si="2"/>
        <v>JUDO CLUB DU PAYS GALLO</v>
      </c>
      <c r="BN15" s="61"/>
      <c r="BO15" s="61"/>
      <c r="BP15" s="61"/>
      <c r="BQ15" s="61"/>
      <c r="BR15" s="61"/>
      <c r="BS15" s="61"/>
      <c r="BT15" s="61"/>
      <c r="BU15" s="61"/>
      <c r="BV15" s="60"/>
      <c r="BW15" s="61"/>
      <c r="BX15" s="61"/>
      <c r="BY15" s="60"/>
      <c r="BZ15" s="61"/>
      <c r="CA15" s="60"/>
      <c r="CB15" s="61"/>
      <c r="CC15" s="60"/>
      <c r="CD15" s="61"/>
      <c r="CE15" s="61"/>
      <c r="CF15" s="61"/>
      <c r="CG15" s="60"/>
      <c r="CJ15" s="65"/>
      <c r="CK15" s="199"/>
      <c r="CL15" s="67"/>
      <c r="CM15" s="201"/>
    </row>
    <row r="16" spans="1:91" ht="21.75" customHeight="1" thickBot="1">
      <c r="A16" s="57" t="s">
        <v>85</v>
      </c>
      <c r="B16" s="57">
        <v>35</v>
      </c>
      <c r="C16" s="52">
        <f ca="1" t="shared" si="0"/>
        <v>8</v>
      </c>
      <c r="D16" s="58" t="s">
        <v>467</v>
      </c>
      <c r="E16" s="57" t="s">
        <v>70</v>
      </c>
      <c r="F16" s="57">
        <v>73</v>
      </c>
      <c r="G16" s="290" t="s">
        <v>293</v>
      </c>
      <c r="H16" s="61"/>
      <c r="I16" s="61"/>
      <c r="J16" s="61"/>
      <c r="K16" s="60" t="s">
        <v>155</v>
      </c>
      <c r="L16" s="61"/>
      <c r="M16" s="61"/>
      <c r="N16" s="60" t="s">
        <v>88</v>
      </c>
      <c r="O16" s="61"/>
      <c r="P16" s="61"/>
      <c r="Q16" s="61"/>
      <c r="R16" s="61"/>
      <c r="S16" s="61"/>
      <c r="T16" s="60"/>
      <c r="U16" s="61"/>
      <c r="V16" s="60"/>
      <c r="W16" s="61"/>
      <c r="X16" s="61"/>
      <c r="Y16" s="61"/>
      <c r="Z16" s="60"/>
      <c r="AA16" s="61"/>
      <c r="AB16" s="292"/>
      <c r="AC16" s="63"/>
      <c r="AD16" s="62"/>
      <c r="AE16" s="63"/>
      <c r="AF16" s="63"/>
      <c r="AG16" s="63"/>
      <c r="AH16" s="63"/>
      <c r="AI16" s="62"/>
      <c r="BC16" s="70"/>
      <c r="BD16" s="203"/>
      <c r="BE16" s="71"/>
      <c r="BF16" s="71"/>
      <c r="BG16" s="72"/>
      <c r="BI16" s="52">
        <f ca="1" t="shared" si="1"/>
        <v>8</v>
      </c>
      <c r="BJ16" s="69" t="str">
        <f>D10</f>
        <v>LUCAS Flavian</v>
      </c>
      <c r="BK16" s="69" t="str">
        <f>E10</f>
        <v>M</v>
      </c>
      <c r="BL16" s="69">
        <f>F10</f>
        <v>81</v>
      </c>
      <c r="BM16" s="69" t="str">
        <f>G10</f>
        <v>J.C. DU BASSIN SAUMUROIS</v>
      </c>
      <c r="BN16" s="61"/>
      <c r="BO16" s="61"/>
      <c r="BP16" s="61"/>
      <c r="BQ16" s="60"/>
      <c r="BR16" s="61"/>
      <c r="BS16" s="61"/>
      <c r="BT16" s="60"/>
      <c r="BU16" s="61"/>
      <c r="BV16" s="61"/>
      <c r="BW16" s="61"/>
      <c r="BX16" s="61"/>
      <c r="BY16" s="61"/>
      <c r="BZ16" s="60"/>
      <c r="CA16" s="61"/>
      <c r="CB16" s="60"/>
      <c r="CC16" s="61"/>
      <c r="CD16" s="61"/>
      <c r="CE16" s="61"/>
      <c r="CF16" s="60"/>
      <c r="CG16" s="61"/>
      <c r="CJ16" s="70"/>
      <c r="CK16" s="203"/>
      <c r="CL16" s="71"/>
      <c r="CM16" s="72"/>
    </row>
    <row r="17" spans="4:88" ht="18.75" customHeight="1" thickBot="1">
      <c r="D17" s="74"/>
      <c r="E17" s="74"/>
      <c r="F17" s="74"/>
      <c r="G17" s="74"/>
      <c r="H17" s="64"/>
      <c r="I17" s="64"/>
      <c r="J17" s="64"/>
      <c r="K17" s="64"/>
      <c r="L17" s="64"/>
      <c r="M17" s="75" t="s">
        <v>103</v>
      </c>
      <c r="N17" s="75"/>
      <c r="O17" s="296"/>
      <c r="P17" s="296"/>
      <c r="Q17" s="64"/>
      <c r="R17" s="64"/>
      <c r="S17" s="64"/>
      <c r="T17" s="64"/>
      <c r="BC17" s="212"/>
      <c r="BI17" s="73"/>
      <c r="BJ17" s="74"/>
      <c r="BK17" s="74"/>
      <c r="BL17" s="74"/>
      <c r="BM17" s="74"/>
      <c r="BN17" s="64"/>
      <c r="BO17" s="64"/>
      <c r="BP17" s="64"/>
      <c r="BQ17" s="64"/>
      <c r="BR17" s="64"/>
      <c r="BS17" s="75" t="s">
        <v>103</v>
      </c>
      <c r="BT17" s="75"/>
      <c r="BU17" s="75" t="s">
        <v>104</v>
      </c>
      <c r="BV17" s="75"/>
      <c r="BW17" s="75"/>
      <c r="BX17" s="75"/>
      <c r="BY17" s="64"/>
      <c r="BZ17" s="64"/>
      <c r="CJ17" s="212"/>
    </row>
    <row r="18" spans="1:89" ht="22.5" customHeight="1" thickBot="1">
      <c r="A18" s="40" t="s">
        <v>14</v>
      </c>
      <c r="B18" s="40" t="s">
        <v>15</v>
      </c>
      <c r="C18" s="41" t="s">
        <v>16</v>
      </c>
      <c r="D18" s="79" t="s">
        <v>17</v>
      </c>
      <c r="E18" s="79" t="s">
        <v>18</v>
      </c>
      <c r="F18" s="272" t="s">
        <v>105</v>
      </c>
      <c r="G18" s="186" t="s">
        <v>20</v>
      </c>
      <c r="H18" s="81" t="s">
        <v>106</v>
      </c>
      <c r="I18" s="82" t="s">
        <v>107</v>
      </c>
      <c r="J18" s="82" t="s">
        <v>108</v>
      </c>
      <c r="K18" s="82" t="s">
        <v>109</v>
      </c>
      <c r="L18" s="83" t="s">
        <v>110</v>
      </c>
      <c r="M18" s="81" t="s">
        <v>111</v>
      </c>
      <c r="N18" s="204" t="s">
        <v>112</v>
      </c>
      <c r="O18" s="205" t="s">
        <v>115</v>
      </c>
      <c r="P18" s="206"/>
      <c r="Q18" s="207" t="s">
        <v>116</v>
      </c>
      <c r="R18" s="208" t="s">
        <v>117</v>
      </c>
      <c r="S18" s="91"/>
      <c r="T18" s="64"/>
      <c r="U18" s="297" t="s">
        <v>118</v>
      </c>
      <c r="V18" s="298"/>
      <c r="W18" s="298"/>
      <c r="X18" s="299"/>
      <c r="Y18" s="300"/>
      <c r="Z18" s="300"/>
      <c r="AA18" s="300"/>
      <c r="BC18" s="81" t="s">
        <v>119</v>
      </c>
      <c r="BD18" s="82" t="s">
        <v>120</v>
      </c>
      <c r="BE18" s="82" t="s">
        <v>121</v>
      </c>
      <c r="BF18" s="82" t="s">
        <v>122</v>
      </c>
      <c r="BG18" s="83" t="s">
        <v>123</v>
      </c>
      <c r="BI18" s="41" t="s">
        <v>16</v>
      </c>
      <c r="BJ18" s="79" t="s">
        <v>17</v>
      </c>
      <c r="BK18" s="79" t="s">
        <v>18</v>
      </c>
      <c r="BL18" s="272" t="s">
        <v>105</v>
      </c>
      <c r="BM18" s="186" t="s">
        <v>20</v>
      </c>
      <c r="BN18" s="81" t="s">
        <v>106</v>
      </c>
      <c r="BO18" s="82" t="s">
        <v>107</v>
      </c>
      <c r="BP18" s="82" t="s">
        <v>108</v>
      </c>
      <c r="BQ18" s="82" t="s">
        <v>109</v>
      </c>
      <c r="BR18" s="83" t="s">
        <v>110</v>
      </c>
      <c r="BS18" s="81" t="s">
        <v>111</v>
      </c>
      <c r="BT18" s="204" t="s">
        <v>112</v>
      </c>
      <c r="BU18" s="81" t="s">
        <v>119</v>
      </c>
      <c r="BV18" s="82" t="s">
        <v>120</v>
      </c>
      <c r="BW18" s="82" t="s">
        <v>121</v>
      </c>
      <c r="BX18" s="83" t="s">
        <v>122</v>
      </c>
      <c r="BY18" s="205" t="s">
        <v>115</v>
      </c>
      <c r="BZ18" s="206"/>
      <c r="CA18" s="207" t="s">
        <v>116</v>
      </c>
      <c r="CB18" s="208" t="s">
        <v>117</v>
      </c>
      <c r="CC18" s="91"/>
      <c r="CD18" s="64"/>
      <c r="CE18" s="297" t="s">
        <v>118</v>
      </c>
      <c r="CF18" s="298"/>
      <c r="CG18" s="298"/>
      <c r="CH18" s="299"/>
      <c r="CI18" s="301"/>
      <c r="CJ18" s="37"/>
      <c r="CK18" s="39"/>
    </row>
    <row r="19" spans="1:89" ht="21.75" customHeight="1">
      <c r="A19" s="57" t="str">
        <f aca="true" ca="1" t="shared" si="3" ref="A19:B26">OFFSET(A19,-10,0)</f>
        <v>PDL</v>
      </c>
      <c r="B19" s="57">
        <f ca="1" t="shared" si="3"/>
        <v>49</v>
      </c>
      <c r="C19" s="40">
        <v>1</v>
      </c>
      <c r="D19" s="100" t="str">
        <f aca="true" ca="1" t="shared" si="4" ref="D19:E26">OFFSET(D19,-10,0)</f>
        <v>VIDAL Raphael</v>
      </c>
      <c r="E19" s="57" t="str">
        <f ca="1" t="shared" si="4"/>
        <v>M</v>
      </c>
      <c r="F19" s="57">
        <v>40</v>
      </c>
      <c r="G19" s="57" t="str">
        <f aca="true" ca="1" t="shared" si="5" ref="G19:G26">OFFSET(G19,-10,0)</f>
        <v>J.C. DU BASSIN SAUMUROIS</v>
      </c>
      <c r="H19" s="120">
        <v>0</v>
      </c>
      <c r="I19" s="121">
        <v>0</v>
      </c>
      <c r="J19" s="121">
        <v>10</v>
      </c>
      <c r="K19" s="121">
        <v>0</v>
      </c>
      <c r="L19" s="122" t="str">
        <f>IF(M19&lt;&gt;"","-","")</f>
        <v>-</v>
      </c>
      <c r="M19" s="102">
        <v>0</v>
      </c>
      <c r="N19" s="107"/>
      <c r="O19" s="229">
        <f aca="true" t="shared" si="6" ref="O19:O26">SUM(H19:N19,BC19:BG19)</f>
        <v>10</v>
      </c>
      <c r="P19" s="109"/>
      <c r="Q19" s="302"/>
      <c r="R19" s="90">
        <f aca="true" ca="1" t="shared" si="7" ref="R19:R26">SUM(OFFSET(R19,0,-12),OFFSET(R19,0,-3))</f>
        <v>50</v>
      </c>
      <c r="S19" s="91"/>
      <c r="T19" s="64"/>
      <c r="U19" s="303" t="s">
        <v>46</v>
      </c>
      <c r="V19" s="219" t="s">
        <v>21</v>
      </c>
      <c r="W19" s="220" t="s">
        <v>38</v>
      </c>
      <c r="X19" s="222" t="s">
        <v>58</v>
      </c>
      <c r="Y19" s="96"/>
      <c r="Z19" s="161"/>
      <c r="AA19" s="223"/>
      <c r="BC19" s="120"/>
      <c r="BD19" s="121"/>
      <c r="BE19" s="121"/>
      <c r="BF19" s="121"/>
      <c r="BG19" s="122"/>
      <c r="BI19" s="40">
        <v>1</v>
      </c>
      <c r="BJ19" s="57" t="str">
        <f>D19</f>
        <v>VIDAL Raphael</v>
      </c>
      <c r="BK19" s="57" t="str">
        <f>E19</f>
        <v>M</v>
      </c>
      <c r="BL19" s="57">
        <f>F19</f>
        <v>40</v>
      </c>
      <c r="BM19" s="57" t="str">
        <f>G19</f>
        <v>J.C. DU BASSIN SAUMUROIS</v>
      </c>
      <c r="BN19" s="120"/>
      <c r="BO19" s="121"/>
      <c r="BP19" s="121"/>
      <c r="BQ19" s="121"/>
      <c r="BR19" s="122"/>
      <c r="BS19" s="102"/>
      <c r="BT19" s="107"/>
      <c r="BU19" s="102"/>
      <c r="BV19" s="103"/>
      <c r="BW19" s="103"/>
      <c r="BX19" s="104"/>
      <c r="BY19" s="229">
        <f aca="true" t="shared" si="8" ref="BY19:BY26">SUM(BN19:BT19,DF19:DJ19)</f>
        <v>0</v>
      </c>
      <c r="BZ19" s="109"/>
      <c r="CA19" s="302"/>
      <c r="CB19" s="90">
        <f aca="true" ca="1" t="shared" si="9" ref="CB19:CB26">SUM(OFFSET(CB19,0,-12),OFFSET(CB19,0,-3))</f>
        <v>0</v>
      </c>
      <c r="CC19" s="91"/>
      <c r="CD19" s="64"/>
      <c r="CE19" s="188" t="s">
        <v>46</v>
      </c>
      <c r="CF19" s="189" t="s">
        <v>21</v>
      </c>
      <c r="CG19" s="189" t="s">
        <v>38</v>
      </c>
      <c r="CH19" s="190" t="s">
        <v>58</v>
      </c>
      <c r="CI19" s="96"/>
      <c r="CJ19" s="102"/>
      <c r="CK19" s="104"/>
    </row>
    <row r="20" spans="1:89" ht="21.75" customHeight="1" thickBot="1">
      <c r="A20" s="57" t="str">
        <f ca="1" t="shared" si="3"/>
        <v>PDL</v>
      </c>
      <c r="B20" s="57">
        <f ca="1" t="shared" si="3"/>
        <v>49</v>
      </c>
      <c r="C20" s="40">
        <v>2</v>
      </c>
      <c r="D20" s="100" t="str">
        <f ca="1" t="shared" si="4"/>
        <v>LUCAS Flavian</v>
      </c>
      <c r="E20" s="57" t="str">
        <f ca="1" t="shared" si="4"/>
        <v>M</v>
      </c>
      <c r="F20" s="57">
        <v>10</v>
      </c>
      <c r="G20" s="57" t="str">
        <f ca="1" t="shared" si="5"/>
        <v>J.C. DU BASSIN SAUMUROIS</v>
      </c>
      <c r="H20" s="120">
        <v>0</v>
      </c>
      <c r="I20" s="121">
        <v>0</v>
      </c>
      <c r="J20" s="121">
        <v>0</v>
      </c>
      <c r="K20" s="121">
        <v>0</v>
      </c>
      <c r="L20" s="122">
        <v>0</v>
      </c>
      <c r="M20" s="120"/>
      <c r="N20" s="125"/>
      <c r="O20" s="304">
        <f t="shared" si="6"/>
        <v>0</v>
      </c>
      <c r="P20" s="127"/>
      <c r="Q20" s="302"/>
      <c r="R20" s="90">
        <f ca="1" t="shared" si="7"/>
        <v>10</v>
      </c>
      <c r="S20" s="91"/>
      <c r="T20" s="64"/>
      <c r="U20" s="135" t="s">
        <v>52</v>
      </c>
      <c r="V20" s="288" t="s">
        <v>54</v>
      </c>
      <c r="W20" s="136" t="s">
        <v>55</v>
      </c>
      <c r="X20" s="137" t="s">
        <v>64</v>
      </c>
      <c r="Y20" s="96"/>
      <c r="Z20" s="223"/>
      <c r="AA20" s="223"/>
      <c r="BC20" s="120"/>
      <c r="BD20" s="121"/>
      <c r="BE20" s="121"/>
      <c r="BF20" s="121"/>
      <c r="BG20" s="122"/>
      <c r="BI20" s="40">
        <v>2</v>
      </c>
      <c r="BJ20" s="57" t="str">
        <f aca="true" t="shared" si="10" ref="BJ20:BK26">D20</f>
        <v>LUCAS Flavian</v>
      </c>
      <c r="BK20" s="57" t="str">
        <f t="shared" si="10"/>
        <v>M</v>
      </c>
      <c r="BL20" s="57">
        <f aca="true" t="shared" si="11" ref="BL20:BL25">F21</f>
        <v>40</v>
      </c>
      <c r="BM20" s="57" t="str">
        <f aca="true" t="shared" si="12" ref="BM20:BM26">G20</f>
        <v>J.C. DU BASSIN SAUMUROIS</v>
      </c>
      <c r="BN20" s="120"/>
      <c r="BO20" s="121"/>
      <c r="BP20" s="121"/>
      <c r="BQ20" s="121"/>
      <c r="BR20" s="122"/>
      <c r="BS20" s="120"/>
      <c r="BT20" s="125"/>
      <c r="BU20" s="120"/>
      <c r="BV20" s="121"/>
      <c r="BW20" s="121"/>
      <c r="BX20" s="122"/>
      <c r="BY20" s="304">
        <f t="shared" si="8"/>
        <v>0</v>
      </c>
      <c r="BZ20" s="127"/>
      <c r="CA20" s="302"/>
      <c r="CB20" s="90">
        <f ca="1" t="shared" si="9"/>
        <v>0</v>
      </c>
      <c r="CC20" s="91"/>
      <c r="CD20" s="64"/>
      <c r="CE20" s="305" t="s">
        <v>52</v>
      </c>
      <c r="CF20" s="306" t="s">
        <v>54</v>
      </c>
      <c r="CG20" s="306" t="s">
        <v>55</v>
      </c>
      <c r="CH20" s="307" t="s">
        <v>64</v>
      </c>
      <c r="CI20" s="96"/>
      <c r="CJ20" s="120"/>
      <c r="CK20" s="122"/>
    </row>
    <row r="21" spans="1:89" ht="21.75" customHeight="1">
      <c r="A21" s="57" t="str">
        <f ca="1" t="shared" si="3"/>
        <v>PDL</v>
      </c>
      <c r="B21" s="57">
        <f ca="1" t="shared" si="3"/>
        <v>44</v>
      </c>
      <c r="C21" s="40">
        <v>3</v>
      </c>
      <c r="D21" s="100" t="str">
        <f ca="1" t="shared" si="4"/>
        <v>LAUNAY Fabien</v>
      </c>
      <c r="E21" s="57" t="str">
        <f ca="1" t="shared" si="4"/>
        <v>M</v>
      </c>
      <c r="F21" s="57">
        <v>40</v>
      </c>
      <c r="G21" s="57" t="str">
        <f ca="1" t="shared" si="5"/>
        <v>JUDO ANCENIS</v>
      </c>
      <c r="H21" s="120">
        <v>10</v>
      </c>
      <c r="I21" s="121">
        <v>10</v>
      </c>
      <c r="J21" s="121">
        <v>0</v>
      </c>
      <c r="K21" s="121">
        <v>10</v>
      </c>
      <c r="L21" s="122" t="str">
        <f>IF(M21&lt;&gt;"","-","")</f>
        <v>-</v>
      </c>
      <c r="M21" s="120">
        <v>10</v>
      </c>
      <c r="N21" s="125"/>
      <c r="O21" s="304">
        <f t="shared" si="6"/>
        <v>40</v>
      </c>
      <c r="P21" s="127"/>
      <c r="Q21" s="302"/>
      <c r="R21" s="90">
        <f ca="1" t="shared" si="7"/>
        <v>80</v>
      </c>
      <c r="S21" s="91"/>
      <c r="T21" s="64"/>
      <c r="U21" s="96"/>
      <c r="V21" s="96"/>
      <c r="W21" s="308"/>
      <c r="X21" s="96"/>
      <c r="Y21" s="308"/>
      <c r="Z21" s="308"/>
      <c r="AA21" s="223"/>
      <c r="BC21" s="120"/>
      <c r="BD21" s="121"/>
      <c r="BE21" s="121"/>
      <c r="BF21" s="121"/>
      <c r="BG21" s="122"/>
      <c r="BI21" s="40">
        <v>3</v>
      </c>
      <c r="BJ21" s="57" t="str">
        <f t="shared" si="10"/>
        <v>LAUNAY Fabien</v>
      </c>
      <c r="BK21" s="57" t="str">
        <f t="shared" si="10"/>
        <v>M</v>
      </c>
      <c r="BL21" s="57">
        <f t="shared" si="11"/>
        <v>50</v>
      </c>
      <c r="BM21" s="57" t="str">
        <f t="shared" si="12"/>
        <v>JUDO ANCENIS</v>
      </c>
      <c r="BN21" s="120"/>
      <c r="BO21" s="121"/>
      <c r="BP21" s="121"/>
      <c r="BQ21" s="121"/>
      <c r="BR21" s="122"/>
      <c r="BS21" s="120"/>
      <c r="BT21" s="125"/>
      <c r="BU21" s="120"/>
      <c r="BV21" s="121"/>
      <c r="BW21" s="121"/>
      <c r="BX21" s="122"/>
      <c r="BY21" s="304">
        <f t="shared" si="8"/>
        <v>0</v>
      </c>
      <c r="BZ21" s="127"/>
      <c r="CA21" s="302"/>
      <c r="CB21" s="90">
        <f ca="1" t="shared" si="9"/>
        <v>0</v>
      </c>
      <c r="CC21" s="91"/>
      <c r="CD21" s="64"/>
      <c r="CE21" s="141"/>
      <c r="CF21" s="96"/>
      <c r="CG21" s="308"/>
      <c r="CH21" s="96"/>
      <c r="CI21" s="308"/>
      <c r="CJ21" s="120"/>
      <c r="CK21" s="122"/>
    </row>
    <row r="22" spans="1:89" ht="21.75" customHeight="1">
      <c r="A22" s="57" t="str">
        <f ca="1" t="shared" si="3"/>
        <v>PDL</v>
      </c>
      <c r="B22" s="57">
        <f ca="1" t="shared" si="3"/>
        <v>44</v>
      </c>
      <c r="C22" s="40">
        <v>4</v>
      </c>
      <c r="D22" s="100" t="str">
        <f ca="1" t="shared" si="4"/>
        <v>SABIR Merwan</v>
      </c>
      <c r="E22" s="57" t="str">
        <f ca="1" t="shared" si="4"/>
        <v>M</v>
      </c>
      <c r="F22" s="57">
        <v>50</v>
      </c>
      <c r="G22" s="57" t="str">
        <f ca="1" t="shared" si="5"/>
        <v>ASB REZE</v>
      </c>
      <c r="H22" s="120">
        <v>10</v>
      </c>
      <c r="I22" s="121">
        <v>10</v>
      </c>
      <c r="J22" s="121">
        <v>0</v>
      </c>
      <c r="K22" s="121">
        <v>10</v>
      </c>
      <c r="L22" s="122">
        <v>0</v>
      </c>
      <c r="M22" s="120"/>
      <c r="N22" s="125"/>
      <c r="O22" s="304">
        <f t="shared" si="6"/>
        <v>30</v>
      </c>
      <c r="P22" s="127"/>
      <c r="Q22" s="302"/>
      <c r="R22" s="90">
        <f ca="1" t="shared" si="7"/>
        <v>80</v>
      </c>
      <c r="S22" s="91"/>
      <c r="T22" s="64"/>
      <c r="U22" s="96"/>
      <c r="V22" s="96"/>
      <c r="W22" s="308"/>
      <c r="X22" s="96"/>
      <c r="Y22" s="308"/>
      <c r="Z22" s="308"/>
      <c r="AA22" s="223"/>
      <c r="BC22" s="120"/>
      <c r="BD22" s="121"/>
      <c r="BE22" s="121"/>
      <c r="BF22" s="121"/>
      <c r="BG22" s="122"/>
      <c r="BI22" s="40">
        <v>4</v>
      </c>
      <c r="BJ22" s="57" t="str">
        <f t="shared" si="10"/>
        <v>SABIR Merwan</v>
      </c>
      <c r="BK22" s="57" t="str">
        <f t="shared" si="10"/>
        <v>M</v>
      </c>
      <c r="BL22" s="57">
        <f t="shared" si="11"/>
        <v>10</v>
      </c>
      <c r="BM22" s="57" t="str">
        <f t="shared" si="12"/>
        <v>ASB REZE</v>
      </c>
      <c r="BN22" s="120"/>
      <c r="BO22" s="121"/>
      <c r="BP22" s="121"/>
      <c r="BQ22" s="121"/>
      <c r="BR22" s="122"/>
      <c r="BS22" s="120"/>
      <c r="BT22" s="125"/>
      <c r="BU22" s="120"/>
      <c r="BV22" s="121"/>
      <c r="BW22" s="121"/>
      <c r="BX22" s="122"/>
      <c r="BY22" s="304">
        <f t="shared" si="8"/>
        <v>0</v>
      </c>
      <c r="BZ22" s="127"/>
      <c r="CA22" s="302"/>
      <c r="CB22" s="90">
        <f ca="1" t="shared" si="9"/>
        <v>0</v>
      </c>
      <c r="CC22" s="91"/>
      <c r="CD22" s="64"/>
      <c r="CE22" s="141"/>
      <c r="CF22" s="96"/>
      <c r="CG22" s="308"/>
      <c r="CH22" s="96"/>
      <c r="CI22" s="308"/>
      <c r="CJ22" s="120"/>
      <c r="CK22" s="122"/>
    </row>
    <row r="23" spans="1:89" ht="21.75" customHeight="1">
      <c r="A23" s="57" t="str">
        <f ca="1" t="shared" si="3"/>
        <v>PDL</v>
      </c>
      <c r="B23" s="57">
        <f ca="1" t="shared" si="3"/>
        <v>85</v>
      </c>
      <c r="C23" s="40">
        <v>5</v>
      </c>
      <c r="D23" s="100" t="str">
        <f ca="1" t="shared" si="4"/>
        <v>RAVON Martin</v>
      </c>
      <c r="E23" s="57" t="str">
        <f ca="1" t="shared" si="4"/>
        <v>M</v>
      </c>
      <c r="F23" s="57">
        <v>10</v>
      </c>
      <c r="G23" s="57" t="str">
        <f ca="1" t="shared" si="5"/>
        <v>JUDO 85</v>
      </c>
      <c r="H23" s="120">
        <v>0</v>
      </c>
      <c r="I23" s="121">
        <v>10</v>
      </c>
      <c r="J23" s="121">
        <v>0</v>
      </c>
      <c r="K23" s="121">
        <v>0</v>
      </c>
      <c r="L23" s="122" t="str">
        <f>IF(M23&lt;&gt;"","-","")</f>
        <v>-</v>
      </c>
      <c r="M23" s="120">
        <v>10</v>
      </c>
      <c r="N23" s="125"/>
      <c r="O23" s="304">
        <f t="shared" si="6"/>
        <v>20</v>
      </c>
      <c r="P23" s="127"/>
      <c r="Q23" s="302"/>
      <c r="R23" s="90">
        <f ca="1" t="shared" si="7"/>
        <v>30</v>
      </c>
      <c r="S23" s="91"/>
      <c r="T23" s="64"/>
      <c r="U23" s="96"/>
      <c r="V23" s="96"/>
      <c r="W23" s="96"/>
      <c r="X23" s="96"/>
      <c r="Y23" s="96"/>
      <c r="Z23" s="223"/>
      <c r="AA23" s="223"/>
      <c r="BC23" s="120"/>
      <c r="BD23" s="121"/>
      <c r="BE23" s="121"/>
      <c r="BF23" s="121"/>
      <c r="BG23" s="122"/>
      <c r="BI23" s="40">
        <v>5</v>
      </c>
      <c r="BJ23" s="57" t="str">
        <f t="shared" si="10"/>
        <v>RAVON Martin</v>
      </c>
      <c r="BK23" s="57" t="str">
        <f t="shared" si="10"/>
        <v>M</v>
      </c>
      <c r="BL23" s="57">
        <f t="shared" si="11"/>
        <v>30</v>
      </c>
      <c r="BM23" s="57" t="str">
        <f t="shared" si="12"/>
        <v>JUDO 85</v>
      </c>
      <c r="BN23" s="120"/>
      <c r="BO23" s="121"/>
      <c r="BP23" s="121"/>
      <c r="BQ23" s="121"/>
      <c r="BR23" s="122"/>
      <c r="BS23" s="120"/>
      <c r="BT23" s="125"/>
      <c r="BU23" s="120"/>
      <c r="BV23" s="121"/>
      <c r="BW23" s="121"/>
      <c r="BX23" s="122"/>
      <c r="BY23" s="304">
        <f t="shared" si="8"/>
        <v>0</v>
      </c>
      <c r="BZ23" s="127"/>
      <c r="CA23" s="302"/>
      <c r="CB23" s="90">
        <f ca="1" t="shared" si="9"/>
        <v>0</v>
      </c>
      <c r="CC23" s="91"/>
      <c r="CD23" s="64"/>
      <c r="CE23" s="141"/>
      <c r="CF23" s="96"/>
      <c r="CG23" s="96"/>
      <c r="CH23" s="96"/>
      <c r="CI23" s="96"/>
      <c r="CJ23" s="120"/>
      <c r="CK23" s="122"/>
    </row>
    <row r="24" spans="1:89" ht="21.75" customHeight="1">
      <c r="A24" s="57" t="str">
        <f ca="1" t="shared" si="3"/>
        <v>TBO</v>
      </c>
      <c r="B24" s="57">
        <f ca="1" t="shared" si="3"/>
        <v>37</v>
      </c>
      <c r="C24" s="40">
        <v>6</v>
      </c>
      <c r="D24" s="100" t="str">
        <f ca="1" t="shared" si="4"/>
        <v>VIMONT Gabriel</v>
      </c>
      <c r="E24" s="57" t="str">
        <f ca="1" t="shared" si="4"/>
        <v>M</v>
      </c>
      <c r="F24" s="57">
        <v>30</v>
      </c>
      <c r="G24" s="57" t="str">
        <f ca="1" t="shared" si="5"/>
        <v>J.C. RICHELAIS</v>
      </c>
      <c r="H24" s="120">
        <v>0</v>
      </c>
      <c r="I24" s="121">
        <v>10</v>
      </c>
      <c r="J24" s="121">
        <v>0</v>
      </c>
      <c r="K24" s="121">
        <v>0</v>
      </c>
      <c r="L24" s="122" t="str">
        <f>IF(M24&lt;&gt;"","-","")</f>
        <v>-</v>
      </c>
      <c r="M24" s="120">
        <v>0</v>
      </c>
      <c r="N24" s="125"/>
      <c r="O24" s="304">
        <f t="shared" si="6"/>
        <v>10</v>
      </c>
      <c r="P24" s="127"/>
      <c r="Q24" s="302"/>
      <c r="R24" s="90">
        <f ca="1" t="shared" si="7"/>
        <v>40</v>
      </c>
      <c r="S24" s="91"/>
      <c r="T24" s="64"/>
      <c r="U24" s="223"/>
      <c r="V24" s="223"/>
      <c r="W24" s="309"/>
      <c r="X24" s="96"/>
      <c r="Y24" s="309"/>
      <c r="Z24" s="223"/>
      <c r="AA24" s="223"/>
      <c r="BC24" s="120"/>
      <c r="BD24" s="121"/>
      <c r="BE24" s="121"/>
      <c r="BF24" s="121"/>
      <c r="BG24" s="122"/>
      <c r="BI24" s="40">
        <v>6</v>
      </c>
      <c r="BJ24" s="57" t="str">
        <f t="shared" si="10"/>
        <v>VIMONT Gabriel</v>
      </c>
      <c r="BK24" s="57" t="str">
        <f t="shared" si="10"/>
        <v>M</v>
      </c>
      <c r="BL24" s="57">
        <f t="shared" si="11"/>
        <v>70</v>
      </c>
      <c r="BM24" s="57" t="str">
        <f t="shared" si="12"/>
        <v>J.C. RICHELAIS</v>
      </c>
      <c r="BN24" s="120"/>
      <c r="BO24" s="121"/>
      <c r="BP24" s="121"/>
      <c r="BQ24" s="121"/>
      <c r="BR24" s="122"/>
      <c r="BS24" s="120"/>
      <c r="BT24" s="125"/>
      <c r="BU24" s="120"/>
      <c r="BV24" s="121"/>
      <c r="BW24" s="121"/>
      <c r="BX24" s="122"/>
      <c r="BY24" s="304">
        <f t="shared" si="8"/>
        <v>0</v>
      </c>
      <c r="BZ24" s="127"/>
      <c r="CA24" s="302"/>
      <c r="CB24" s="90">
        <f ca="1" t="shared" si="9"/>
        <v>0</v>
      </c>
      <c r="CC24" s="91"/>
      <c r="CD24" s="64"/>
      <c r="CE24" s="237"/>
      <c r="CF24" s="223"/>
      <c r="CG24" s="309"/>
      <c r="CH24" s="96"/>
      <c r="CI24" s="309"/>
      <c r="CJ24" s="120"/>
      <c r="CK24" s="122"/>
    </row>
    <row r="25" spans="1:89" ht="21.75" customHeight="1">
      <c r="A25" s="57" t="str">
        <f ca="1" t="shared" si="3"/>
        <v>PDL</v>
      </c>
      <c r="B25" s="57">
        <f ca="1" t="shared" si="3"/>
        <v>53</v>
      </c>
      <c r="C25" s="40">
        <v>7</v>
      </c>
      <c r="D25" s="100" t="str">
        <f ca="1" t="shared" si="4"/>
        <v>GUEDON Guillaume</v>
      </c>
      <c r="E25" s="57" t="str">
        <f ca="1" t="shared" si="4"/>
        <v>M</v>
      </c>
      <c r="F25" s="57">
        <v>70</v>
      </c>
      <c r="G25" s="57" t="str">
        <f ca="1" t="shared" si="5"/>
        <v>U S C P M</v>
      </c>
      <c r="H25" s="120">
        <v>10</v>
      </c>
      <c r="I25" s="121">
        <v>10</v>
      </c>
      <c r="J25" s="121">
        <v>0</v>
      </c>
      <c r="K25" s="121">
        <v>10</v>
      </c>
      <c r="L25" s="122" t="str">
        <f>IF(M25&lt;&gt;"","-","")</f>
        <v>-</v>
      </c>
      <c r="M25" s="238" t="s">
        <v>124</v>
      </c>
      <c r="N25" s="310"/>
      <c r="O25" s="304">
        <f t="shared" si="6"/>
        <v>30</v>
      </c>
      <c r="P25" s="127"/>
      <c r="Q25" s="302"/>
      <c r="R25" s="142">
        <f ca="1" t="shared" si="7"/>
        <v>100</v>
      </c>
      <c r="S25" s="91"/>
      <c r="T25" s="64"/>
      <c r="U25" s="223"/>
      <c r="V25" s="223"/>
      <c r="W25" s="311"/>
      <c r="X25" s="96"/>
      <c r="Y25" s="311"/>
      <c r="Z25" s="223"/>
      <c r="AA25" s="223"/>
      <c r="BC25" s="120"/>
      <c r="BD25" s="121"/>
      <c r="BE25" s="121"/>
      <c r="BF25" s="121"/>
      <c r="BG25" s="122"/>
      <c r="BI25" s="40">
        <v>7</v>
      </c>
      <c r="BJ25" s="57" t="str">
        <f t="shared" si="10"/>
        <v>GUEDON Guillaume</v>
      </c>
      <c r="BK25" s="57" t="str">
        <f t="shared" si="10"/>
        <v>M</v>
      </c>
      <c r="BL25" s="57">
        <f t="shared" si="11"/>
        <v>87</v>
      </c>
      <c r="BM25" s="57" t="str">
        <f t="shared" si="12"/>
        <v>U S C P M</v>
      </c>
      <c r="BN25" s="120"/>
      <c r="BO25" s="121"/>
      <c r="BP25" s="121"/>
      <c r="BQ25" s="121"/>
      <c r="BR25" s="122"/>
      <c r="BS25" s="238"/>
      <c r="BT25" s="310"/>
      <c r="BU25" s="120"/>
      <c r="BV25" s="121"/>
      <c r="BW25" s="121"/>
      <c r="BX25" s="122"/>
      <c r="BY25" s="304">
        <f t="shared" si="8"/>
        <v>0</v>
      </c>
      <c r="BZ25" s="127"/>
      <c r="CA25" s="302"/>
      <c r="CB25" s="90">
        <f ca="1" t="shared" si="9"/>
        <v>0</v>
      </c>
      <c r="CC25" s="91"/>
      <c r="CD25" s="64"/>
      <c r="CE25" s="237"/>
      <c r="CF25" s="223"/>
      <c r="CG25" s="311"/>
      <c r="CH25" s="96"/>
      <c r="CI25" s="311"/>
      <c r="CJ25" s="120"/>
      <c r="CK25" s="122"/>
    </row>
    <row r="26" spans="1:89" ht="21.75" customHeight="1" thickBot="1">
      <c r="A26" s="57" t="str">
        <f ca="1" t="shared" si="3"/>
        <v>BRE</v>
      </c>
      <c r="B26" s="57">
        <f ca="1" t="shared" si="3"/>
        <v>35</v>
      </c>
      <c r="C26" s="40">
        <v>8</v>
      </c>
      <c r="D26" s="100" t="str">
        <f ca="1" t="shared" si="4"/>
        <v>ROUZAU Benoit</v>
      </c>
      <c r="E26" s="57" t="str">
        <f ca="1" t="shared" si="4"/>
        <v>M</v>
      </c>
      <c r="F26" s="57">
        <v>87</v>
      </c>
      <c r="G26" s="57" t="str">
        <f ca="1" t="shared" si="5"/>
        <v>JUDO CLUB DU PAYS GALLO</v>
      </c>
      <c r="H26" s="144">
        <v>10</v>
      </c>
      <c r="I26" s="145">
        <v>10</v>
      </c>
      <c r="J26" s="145" t="str">
        <f>IF(M26&lt;&gt;"","-","")</f>
        <v>-</v>
      </c>
      <c r="K26" s="145" t="str">
        <f>IF(M26&lt;&gt;"","-","")</f>
        <v>-</v>
      </c>
      <c r="L26" s="146" t="str">
        <f>IF(M26&lt;&gt;"","-","")</f>
        <v>-</v>
      </c>
      <c r="M26" s="144" t="s">
        <v>124</v>
      </c>
      <c r="N26" s="149"/>
      <c r="O26" s="312">
        <f t="shared" si="6"/>
        <v>20</v>
      </c>
      <c r="P26" s="151"/>
      <c r="Q26" s="302"/>
      <c r="R26" s="142">
        <f ca="1" t="shared" si="7"/>
        <v>107</v>
      </c>
      <c r="S26" s="91"/>
      <c r="T26" s="64"/>
      <c r="U26" s="223"/>
      <c r="V26" s="223"/>
      <c r="W26" s="311"/>
      <c r="X26" s="96"/>
      <c r="Y26" s="311"/>
      <c r="Z26" s="223"/>
      <c r="AA26" s="223"/>
      <c r="BC26" s="144"/>
      <c r="BD26" s="145"/>
      <c r="BE26" s="145"/>
      <c r="BF26" s="145"/>
      <c r="BG26" s="146"/>
      <c r="BI26" s="40">
        <v>8</v>
      </c>
      <c r="BJ26" s="57" t="str">
        <f t="shared" si="10"/>
        <v>ROUZAU Benoit</v>
      </c>
      <c r="BK26" s="57" t="str">
        <f t="shared" si="10"/>
        <v>M</v>
      </c>
      <c r="BL26" s="57">
        <f>F20</f>
        <v>10</v>
      </c>
      <c r="BM26" s="57" t="str">
        <f t="shared" si="12"/>
        <v>JUDO CLUB DU PAYS GALLO</v>
      </c>
      <c r="BN26" s="144"/>
      <c r="BO26" s="145"/>
      <c r="BP26" s="145"/>
      <c r="BQ26" s="145"/>
      <c r="BR26" s="146"/>
      <c r="BS26" s="144"/>
      <c r="BT26" s="149"/>
      <c r="BU26" s="144"/>
      <c r="BV26" s="145"/>
      <c r="BW26" s="145"/>
      <c r="BX26" s="146"/>
      <c r="BY26" s="312">
        <f t="shared" si="8"/>
        <v>0</v>
      </c>
      <c r="BZ26" s="151"/>
      <c r="CA26" s="302"/>
      <c r="CB26" s="90">
        <f ca="1" t="shared" si="9"/>
        <v>0</v>
      </c>
      <c r="CC26" s="91"/>
      <c r="CD26" s="64"/>
      <c r="CE26" s="246"/>
      <c r="CF26" s="247"/>
      <c r="CG26" s="313"/>
      <c r="CH26" s="156"/>
      <c r="CI26" s="313"/>
      <c r="CJ26" s="144"/>
      <c r="CK26" s="146"/>
    </row>
    <row r="27" spans="14:72" ht="12.75">
      <c r="N27" s="48" t="s">
        <v>125</v>
      </c>
      <c r="BC27" s="223"/>
      <c r="BD27" s="223"/>
      <c r="BE27" s="223"/>
      <c r="BF27" s="223"/>
      <c r="BI27" s="73"/>
      <c r="BT27" s="48" t="s">
        <v>125</v>
      </c>
    </row>
    <row r="28" spans="3:35" ht="12.75" hidden="1">
      <c r="C28" s="73">
        <f>COUNT(H28:BG28)</f>
        <v>18</v>
      </c>
      <c r="G28" s="162" t="s">
        <v>126</v>
      </c>
      <c r="H28" s="163">
        <v>1</v>
      </c>
      <c r="I28" s="163">
        <v>2</v>
      </c>
      <c r="J28" s="163">
        <v>3</v>
      </c>
      <c r="K28" s="163">
        <v>4</v>
      </c>
      <c r="L28" s="163">
        <v>5</v>
      </c>
      <c r="M28" s="163">
        <v>6</v>
      </c>
      <c r="N28" s="163">
        <v>9</v>
      </c>
      <c r="O28" s="163">
        <v>7</v>
      </c>
      <c r="P28" s="163">
        <v>8</v>
      </c>
      <c r="Q28" s="163">
        <v>10</v>
      </c>
      <c r="R28" s="163">
        <v>11</v>
      </c>
      <c r="S28" s="163">
        <v>12</v>
      </c>
      <c r="T28" s="163"/>
      <c r="U28" s="163">
        <v>13</v>
      </c>
      <c r="V28" s="163"/>
      <c r="W28" s="163">
        <v>14</v>
      </c>
      <c r="X28" s="163">
        <v>15</v>
      </c>
      <c r="Y28" s="163">
        <v>16</v>
      </c>
      <c r="Z28" s="163"/>
      <c r="AA28" s="163"/>
      <c r="AB28" s="164"/>
      <c r="AC28" s="164">
        <v>17</v>
      </c>
      <c r="AD28" s="164"/>
      <c r="AE28" s="164"/>
      <c r="AF28" s="164"/>
      <c r="AG28" s="164">
        <v>18</v>
      </c>
      <c r="AH28" s="164"/>
      <c r="AI28" s="164"/>
    </row>
    <row r="29" spans="7:35" ht="12.75" hidden="1">
      <c r="G29" s="162" t="s">
        <v>127</v>
      </c>
      <c r="H29" s="163">
        <v>1</v>
      </c>
      <c r="I29" s="163">
        <v>1</v>
      </c>
      <c r="J29" s="163">
        <v>2</v>
      </c>
      <c r="K29" s="163">
        <v>1</v>
      </c>
      <c r="L29" s="163">
        <v>2</v>
      </c>
      <c r="M29" s="163">
        <v>2</v>
      </c>
      <c r="N29" s="163">
        <v>3</v>
      </c>
      <c r="O29" s="163">
        <v>2</v>
      </c>
      <c r="P29" s="163">
        <v>3</v>
      </c>
      <c r="Q29" s="163">
        <v>3</v>
      </c>
      <c r="R29" s="163">
        <v>4</v>
      </c>
      <c r="S29" s="163">
        <v>3</v>
      </c>
      <c r="T29" s="163"/>
      <c r="U29" s="163">
        <v>5</v>
      </c>
      <c r="V29" s="163"/>
      <c r="W29" s="163">
        <v>4</v>
      </c>
      <c r="X29" s="163">
        <v>5</v>
      </c>
      <c r="Y29" s="163">
        <v>4</v>
      </c>
      <c r="Z29" s="163"/>
      <c r="AA29" s="163"/>
      <c r="AB29" s="164"/>
      <c r="AC29" s="164">
        <v>1</v>
      </c>
      <c r="AD29" s="164"/>
      <c r="AE29" s="164"/>
      <c r="AF29" s="164"/>
      <c r="AG29" s="164">
        <v>1</v>
      </c>
      <c r="AH29" s="164"/>
      <c r="AI29" s="164"/>
    </row>
    <row r="30" spans="7:35" ht="12.75" hidden="1">
      <c r="G30" s="162" t="s">
        <v>128</v>
      </c>
      <c r="H30" s="163">
        <v>1</v>
      </c>
      <c r="I30" s="163">
        <v>1</v>
      </c>
      <c r="J30" s="163">
        <v>1</v>
      </c>
      <c r="K30" s="163">
        <v>1</v>
      </c>
      <c r="L30" s="163">
        <v>2</v>
      </c>
      <c r="M30" s="163">
        <v>2</v>
      </c>
      <c r="N30" s="163">
        <v>2</v>
      </c>
      <c r="O30" s="163">
        <v>3</v>
      </c>
      <c r="P30" s="163">
        <v>1</v>
      </c>
      <c r="Q30" s="163">
        <v>3</v>
      </c>
      <c r="R30" s="163">
        <v>4</v>
      </c>
      <c r="S30" s="163">
        <v>2</v>
      </c>
      <c r="T30" s="163"/>
      <c r="U30" s="163">
        <v>3</v>
      </c>
      <c r="V30" s="163"/>
      <c r="W30" s="163">
        <v>4</v>
      </c>
      <c r="X30" s="163">
        <v>4</v>
      </c>
      <c r="Y30" s="163">
        <v>4</v>
      </c>
      <c r="Z30" s="163"/>
      <c r="AA30" s="163"/>
      <c r="AB30" s="164"/>
      <c r="AC30" s="164">
        <v>1</v>
      </c>
      <c r="AD30" s="164"/>
      <c r="AE30" s="164"/>
      <c r="AF30" s="164"/>
      <c r="AG30" s="164">
        <v>1</v>
      </c>
      <c r="AH30" s="164"/>
      <c r="AI30" s="164"/>
    </row>
  </sheetData>
  <sheetProtection formatCells="0" formatColumns="0" selectLockedCells="1"/>
  <mergeCells count="60">
    <mergeCell ref="R26:S26"/>
    <mergeCell ref="R22:S22"/>
    <mergeCell ref="R25:S25"/>
    <mergeCell ref="O24:P24"/>
    <mergeCell ref="R23:S23"/>
    <mergeCell ref="R20:S20"/>
    <mergeCell ref="R24:S24"/>
    <mergeCell ref="R21:S21"/>
    <mergeCell ref="G4:G6"/>
    <mergeCell ref="O26:P26"/>
    <mergeCell ref="O21:P21"/>
    <mergeCell ref="O22:P22"/>
    <mergeCell ref="O23:P23"/>
    <mergeCell ref="O18:P18"/>
    <mergeCell ref="O19:P19"/>
    <mergeCell ref="O20:P20"/>
    <mergeCell ref="M17:N17"/>
    <mergeCell ref="O25:P25"/>
    <mergeCell ref="P1:R1"/>
    <mergeCell ref="K2:N2"/>
    <mergeCell ref="P2:P3"/>
    <mergeCell ref="Q2:Q3"/>
    <mergeCell ref="R2:R3"/>
    <mergeCell ref="BY19:BZ19"/>
    <mergeCell ref="CB19:CC19"/>
    <mergeCell ref="BV1:BX1"/>
    <mergeCell ref="BQ2:BT2"/>
    <mergeCell ref="BV2:BV3"/>
    <mergeCell ref="BW2:BW3"/>
    <mergeCell ref="BX2:BX3"/>
    <mergeCell ref="CC5:CE6"/>
    <mergeCell ref="BM4:BM6"/>
    <mergeCell ref="U18:X18"/>
    <mergeCell ref="R18:S18"/>
    <mergeCell ref="R19:S19"/>
    <mergeCell ref="BC6:BG6"/>
    <mergeCell ref="Z5:AA6"/>
    <mergeCell ref="W5:Y6"/>
    <mergeCell ref="CF5:CG6"/>
    <mergeCell ref="BS17:BT17"/>
    <mergeCell ref="BY18:BZ18"/>
    <mergeCell ref="CB18:CC18"/>
    <mergeCell ref="CE18:CH18"/>
    <mergeCell ref="BU17:BX17"/>
    <mergeCell ref="CH7:CI7"/>
    <mergeCell ref="CH8:CI8"/>
    <mergeCell ref="BY24:BZ24"/>
    <mergeCell ref="CB24:CC24"/>
    <mergeCell ref="BY20:BZ20"/>
    <mergeCell ref="CB20:CC20"/>
    <mergeCell ref="BY21:BZ21"/>
    <mergeCell ref="CB21:CC21"/>
    <mergeCell ref="BY23:BZ23"/>
    <mergeCell ref="CB23:CC23"/>
    <mergeCell ref="BY22:BZ22"/>
    <mergeCell ref="CB22:CC22"/>
    <mergeCell ref="BY25:BZ25"/>
    <mergeCell ref="CB25:CC25"/>
    <mergeCell ref="BY26:BZ26"/>
    <mergeCell ref="CB26:CC26"/>
  </mergeCells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CW49"/>
  <sheetViews>
    <sheetView zoomScale="86" zoomScaleNormal="86" workbookViewId="0" topLeftCell="C7">
      <pane xSplit="5" ySplit="2" topLeftCell="H11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H8" sqref="H8"/>
    </sheetView>
  </sheetViews>
  <sheetFormatPr defaultColWidth="11.421875" defaultRowHeight="12.75"/>
  <cols>
    <col min="1" max="1" width="6.140625" style="1" hidden="1" customWidth="1"/>
    <col min="2" max="2" width="5.140625" style="1" hidden="1" customWidth="1"/>
    <col min="3" max="3" width="4.421875" style="7" customWidth="1"/>
    <col min="4" max="4" width="22.140625" style="3" customWidth="1"/>
    <col min="5" max="5" width="3.140625" style="3" customWidth="1"/>
    <col min="6" max="6" width="7.7109375" style="1" customWidth="1"/>
    <col min="7" max="7" width="19.421875" style="3" customWidth="1"/>
    <col min="8" max="32" width="4.00390625" style="3" customWidth="1"/>
    <col min="33" max="52" width="4.00390625" style="1" hidden="1" customWidth="1"/>
    <col min="53" max="53" width="2.140625" style="3" customWidth="1"/>
    <col min="54" max="54" width="10.28125" style="3" hidden="1" customWidth="1"/>
    <col min="55" max="59" width="4.00390625" style="3" hidden="1" customWidth="1"/>
    <col min="60" max="60" width="11.421875" style="3" customWidth="1"/>
    <col min="61" max="61" width="4.28125" style="3" hidden="1" customWidth="1"/>
    <col min="62" max="62" width="22.140625" style="3" hidden="1" customWidth="1"/>
    <col min="63" max="63" width="3.00390625" style="3" hidden="1" customWidth="1"/>
    <col min="64" max="64" width="7.7109375" style="3" hidden="1" customWidth="1"/>
    <col min="65" max="65" width="19.421875" style="3" hidden="1" customWidth="1"/>
    <col min="66" max="90" width="4.00390625" style="3" hidden="1" customWidth="1"/>
    <col min="91" max="91" width="2.140625" style="3" hidden="1" customWidth="1"/>
    <col min="92" max="95" width="3.8515625" style="3" hidden="1" customWidth="1"/>
    <col min="96" max="96" width="2.28125" style="3" hidden="1" customWidth="1"/>
    <col min="97" max="100" width="11.421875" style="3" customWidth="1"/>
    <col min="101" max="101" width="0" style="3" hidden="1" customWidth="1"/>
    <col min="102" max="16384" width="11.421875" style="3" customWidth="1"/>
  </cols>
  <sheetData>
    <row r="1" spans="3:101" ht="13.5" thickBot="1">
      <c r="C1" s="2">
        <v>10</v>
      </c>
      <c r="F1" s="4"/>
      <c r="G1" s="5"/>
      <c r="H1" s="5"/>
      <c r="I1" s="5"/>
      <c r="J1" s="5"/>
      <c r="K1" s="5"/>
      <c r="L1" s="5"/>
      <c r="M1" s="5"/>
      <c r="N1" s="5"/>
      <c r="O1" s="5"/>
      <c r="P1" s="6" t="s">
        <v>0</v>
      </c>
      <c r="Q1" s="6"/>
      <c r="R1" s="6"/>
      <c r="S1" s="5"/>
      <c r="T1" s="5"/>
      <c r="U1" s="5"/>
      <c r="V1" s="4"/>
      <c r="BI1" s="2">
        <v>10</v>
      </c>
      <c r="BL1" s="4"/>
      <c r="BM1" s="5"/>
      <c r="BN1" s="5"/>
      <c r="BO1" s="5"/>
      <c r="BP1" s="5"/>
      <c r="BQ1" s="5"/>
      <c r="BR1" s="5"/>
      <c r="BS1" s="5"/>
      <c r="BT1" s="5"/>
      <c r="BU1" s="5"/>
      <c r="BV1" s="6" t="s">
        <v>0</v>
      </c>
      <c r="BW1" s="6"/>
      <c r="BX1" s="6"/>
      <c r="BY1" s="5"/>
      <c r="BZ1" s="5"/>
      <c r="CA1" s="5"/>
      <c r="CB1" s="4"/>
      <c r="CW1" s="3" t="s">
        <v>1</v>
      </c>
    </row>
    <row r="2" spans="6:101" ht="16.5" customHeight="1" thickBot="1">
      <c r="F2" s="8" t="s">
        <v>2</v>
      </c>
      <c r="G2" s="9" t="s">
        <v>158</v>
      </c>
      <c r="H2" s="5">
        <v>2</v>
      </c>
      <c r="I2" s="5"/>
      <c r="J2" s="10" t="s">
        <v>4</v>
      </c>
      <c r="K2" s="11">
        <f ca="1">TODAY()</f>
        <v>41798</v>
      </c>
      <c r="L2" s="11"/>
      <c r="M2" s="11"/>
      <c r="N2" s="11"/>
      <c r="O2" s="5"/>
      <c r="P2" s="12" t="s">
        <v>130</v>
      </c>
      <c r="Q2" s="12"/>
      <c r="R2" s="12"/>
      <c r="S2" s="5"/>
      <c r="V2" s="4"/>
      <c r="BI2" s="7"/>
      <c r="BL2" s="8" t="s">
        <v>2</v>
      </c>
      <c r="BM2" s="9" t="str">
        <f>G2</f>
        <v>27 -  C2 M M</v>
      </c>
      <c r="BN2" s="5"/>
      <c r="BO2" s="5"/>
      <c r="BP2" s="10" t="s">
        <v>4</v>
      </c>
      <c r="BQ2" s="11">
        <f ca="1">TODAY()</f>
        <v>41798</v>
      </c>
      <c r="BR2" s="11"/>
      <c r="BS2" s="11"/>
      <c r="BT2" s="11"/>
      <c r="BU2" s="5"/>
      <c r="BV2" s="12"/>
      <c r="BW2" s="12"/>
      <c r="BX2" s="12"/>
      <c r="BY2" s="5"/>
      <c r="CB2" s="4"/>
      <c r="CW2" s="3" t="s">
        <v>6</v>
      </c>
    </row>
    <row r="3" spans="6:79" ht="13.5" customHeight="1" thickBot="1">
      <c r="F3" s="4"/>
      <c r="G3" s="5"/>
      <c r="H3" s="13"/>
      <c r="I3" s="13"/>
      <c r="J3" s="5"/>
      <c r="K3" s="5"/>
      <c r="L3" s="5"/>
      <c r="M3" s="5"/>
      <c r="N3" s="5"/>
      <c r="O3" s="5"/>
      <c r="P3" s="14"/>
      <c r="Q3" s="14"/>
      <c r="R3" s="14"/>
      <c r="S3" s="5"/>
      <c r="T3" s="5"/>
      <c r="U3" s="5"/>
      <c r="V3" s="4"/>
      <c r="BI3" s="7"/>
      <c r="BL3" s="4"/>
      <c r="BM3" s="5"/>
      <c r="BN3" s="13"/>
      <c r="BO3" s="13"/>
      <c r="BP3" s="5"/>
      <c r="BQ3" s="5"/>
      <c r="BR3" s="5"/>
      <c r="BS3" s="5"/>
      <c r="BT3" s="5"/>
      <c r="BU3" s="5"/>
      <c r="BV3" s="14"/>
      <c r="BW3" s="14"/>
      <c r="BX3" s="14"/>
      <c r="BY3" s="5"/>
      <c r="BZ3" s="5"/>
      <c r="CA3" s="5"/>
    </row>
    <row r="4" spans="6:95" ht="13.5" thickBot="1">
      <c r="F4" s="3"/>
      <c r="G4" s="15"/>
      <c r="J4" s="16" t="s">
        <v>7</v>
      </c>
      <c r="K4" s="16"/>
      <c r="L4" s="16"/>
      <c r="M4" s="16"/>
      <c r="N4" s="16"/>
      <c r="O4" s="16"/>
      <c r="P4" s="16"/>
      <c r="Q4" s="16"/>
      <c r="R4" s="16"/>
      <c r="S4" s="5"/>
      <c r="T4" s="5"/>
      <c r="U4" s="5"/>
      <c r="V4" s="4"/>
      <c r="BI4" s="7"/>
      <c r="BM4" s="15"/>
      <c r="BP4" s="16" t="s">
        <v>7</v>
      </c>
      <c r="BQ4" s="16"/>
      <c r="BR4" s="16"/>
      <c r="BS4" s="16"/>
      <c r="BT4" s="16"/>
      <c r="BU4" s="16"/>
      <c r="BV4" s="16"/>
      <c r="BW4" s="16"/>
      <c r="BX4" s="16"/>
      <c r="BY4" s="5"/>
      <c r="BZ4" s="5"/>
      <c r="CA4" s="5"/>
      <c r="CN4" s="17" t="s">
        <v>8</v>
      </c>
      <c r="CO4" s="17"/>
      <c r="CP4" s="17"/>
      <c r="CQ4" s="17"/>
    </row>
    <row r="5" spans="6:95" ht="13.5" customHeight="1" thickTop="1">
      <c r="F5" s="18" t="s">
        <v>9</v>
      </c>
      <c r="G5" s="19"/>
      <c r="J5" s="20" t="s">
        <v>10</v>
      </c>
      <c r="K5" s="20"/>
      <c r="L5" s="20"/>
      <c r="M5" s="5"/>
      <c r="N5" s="5"/>
      <c r="O5" s="5"/>
      <c r="P5" s="5"/>
      <c r="Q5" s="5"/>
      <c r="R5" s="5"/>
      <c r="S5" s="5"/>
      <c r="T5" s="5"/>
      <c r="U5" s="5"/>
      <c r="V5" s="4"/>
      <c r="AB5" s="21" t="s">
        <v>11</v>
      </c>
      <c r="AC5" s="21"/>
      <c r="AD5" s="22"/>
      <c r="AE5" s="23" t="str">
        <f>LEFT(G2,2)</f>
        <v>27</v>
      </c>
      <c r="AF5" s="24"/>
      <c r="BI5" s="7"/>
      <c r="BL5" s="18" t="s">
        <v>9</v>
      </c>
      <c r="BM5" s="19"/>
      <c r="BP5" s="20" t="s">
        <v>10</v>
      </c>
      <c r="BQ5" s="20"/>
      <c r="BR5" s="20"/>
      <c r="BS5" s="5"/>
      <c r="BT5" s="5"/>
      <c r="BU5" s="5"/>
      <c r="BV5" s="5"/>
      <c r="BW5" s="5"/>
      <c r="BX5" s="5"/>
      <c r="BY5" s="5"/>
      <c r="BZ5" s="5"/>
      <c r="CA5" s="5"/>
      <c r="CH5" s="21" t="s">
        <v>11</v>
      </c>
      <c r="CI5" s="21"/>
      <c r="CJ5" s="22"/>
      <c r="CK5" s="23" t="str">
        <f>AE5</f>
        <v>27</v>
      </c>
      <c r="CL5" s="24"/>
      <c r="CN5" s="17"/>
      <c r="CO5" s="17"/>
      <c r="CP5" s="17"/>
      <c r="CQ5" s="17"/>
    </row>
    <row r="6" spans="6:95" ht="13.5" customHeight="1" thickBot="1">
      <c r="F6" s="4"/>
      <c r="G6" s="25"/>
      <c r="J6" s="10"/>
      <c r="K6" s="10"/>
      <c r="L6" s="5"/>
      <c r="M6" s="5"/>
      <c r="N6" s="5"/>
      <c r="O6" s="5"/>
      <c r="P6" s="5"/>
      <c r="Q6" s="5"/>
      <c r="R6" s="5"/>
      <c r="S6" s="5"/>
      <c r="T6" s="5"/>
      <c r="U6" s="5"/>
      <c r="V6" s="4"/>
      <c r="AB6" s="21"/>
      <c r="AC6" s="21"/>
      <c r="AD6" s="22"/>
      <c r="AE6" s="26"/>
      <c r="AF6" s="27"/>
      <c r="BC6" s="28"/>
      <c r="BD6" s="28"/>
      <c r="BE6" s="28"/>
      <c r="BF6" s="28"/>
      <c r="BG6" s="28"/>
      <c r="BI6" s="7"/>
      <c r="BL6" s="4"/>
      <c r="BM6" s="25"/>
      <c r="BP6" s="10"/>
      <c r="BQ6" s="10"/>
      <c r="BR6" s="5"/>
      <c r="BS6" s="5"/>
      <c r="BT6" s="5"/>
      <c r="BU6" s="5"/>
      <c r="BV6" s="5"/>
      <c r="BW6" s="5"/>
      <c r="BX6" s="5"/>
      <c r="BY6" s="5"/>
      <c r="BZ6" s="5"/>
      <c r="CB6" s="4"/>
      <c r="CH6" s="21"/>
      <c r="CI6" s="21"/>
      <c r="CJ6" s="22"/>
      <c r="CK6" s="26"/>
      <c r="CL6" s="27"/>
      <c r="CN6" s="29" t="s">
        <v>12</v>
      </c>
      <c r="CO6" s="29"/>
      <c r="CP6" s="29"/>
      <c r="CQ6" s="29"/>
    </row>
    <row r="7" spans="8:95" ht="19.5" customHeight="1" thickTop="1">
      <c r="H7" s="5"/>
      <c r="I7" s="5"/>
      <c r="J7" s="5"/>
      <c r="L7" s="5"/>
      <c r="M7" s="5"/>
      <c r="N7" s="5"/>
      <c r="O7" s="5"/>
      <c r="P7" s="5"/>
      <c r="Q7" s="5"/>
      <c r="R7" s="5"/>
      <c r="S7" s="5"/>
      <c r="T7" s="5"/>
      <c r="U7" s="5"/>
      <c r="V7" s="4"/>
      <c r="W7" s="30"/>
      <c r="X7" s="30"/>
      <c r="Y7" s="30"/>
      <c r="Z7" s="30"/>
      <c r="AA7" s="30"/>
      <c r="AB7" s="30"/>
      <c r="AC7" s="30"/>
      <c r="AD7" s="31"/>
      <c r="AE7" s="31"/>
      <c r="AF7" s="31"/>
      <c r="BB7" s="3" t="s">
        <v>13</v>
      </c>
      <c r="BC7" s="32"/>
      <c r="BD7" s="33"/>
      <c r="BE7" s="33"/>
      <c r="BF7" s="33"/>
      <c r="BG7" s="34"/>
      <c r="BI7" s="7"/>
      <c r="BL7" s="1"/>
      <c r="BN7" s="5"/>
      <c r="BO7" s="5"/>
      <c r="BP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4"/>
      <c r="CC7" s="30"/>
      <c r="CD7" s="30"/>
      <c r="CE7" s="30"/>
      <c r="CF7" s="30"/>
      <c r="CG7" s="30"/>
      <c r="CH7" s="30"/>
      <c r="CI7" s="30"/>
      <c r="CJ7" s="31"/>
      <c r="CK7" s="35" t="s">
        <v>13</v>
      </c>
      <c r="CL7" s="35"/>
      <c r="CM7" s="36"/>
      <c r="CN7" s="37"/>
      <c r="CO7" s="38"/>
      <c r="CP7" s="38"/>
      <c r="CQ7" s="39"/>
    </row>
    <row r="8" spans="1:100" s="48" customFormat="1" ht="18.75" customHeight="1">
      <c r="A8" s="40" t="s">
        <v>14</v>
      </c>
      <c r="B8" s="40" t="s">
        <v>15</v>
      </c>
      <c r="C8" s="41" t="s">
        <v>16</v>
      </c>
      <c r="D8" s="41" t="s">
        <v>17</v>
      </c>
      <c r="E8" s="41" t="s">
        <v>18</v>
      </c>
      <c r="F8" s="41" t="s">
        <v>19</v>
      </c>
      <c r="G8" s="41" t="s">
        <v>20</v>
      </c>
      <c r="H8" s="44" t="s">
        <v>21</v>
      </c>
      <c r="I8" s="42" t="s">
        <v>22</v>
      </c>
      <c r="J8" s="42" t="s">
        <v>23</v>
      </c>
      <c r="K8" s="42" t="s">
        <v>24</v>
      </c>
      <c r="L8" s="42" t="s">
        <v>25</v>
      </c>
      <c r="M8" s="42" t="s">
        <v>26</v>
      </c>
      <c r="N8" s="42" t="s">
        <v>27</v>
      </c>
      <c r="O8" s="42" t="s">
        <v>28</v>
      </c>
      <c r="P8" s="42" t="s">
        <v>29</v>
      </c>
      <c r="Q8" s="42" t="s">
        <v>30</v>
      </c>
      <c r="R8" s="42" t="s">
        <v>31</v>
      </c>
      <c r="S8" s="42" t="s">
        <v>32</v>
      </c>
      <c r="T8" s="42" t="s">
        <v>33</v>
      </c>
      <c r="U8" s="42" t="s">
        <v>34</v>
      </c>
      <c r="V8" s="42" t="s">
        <v>35</v>
      </c>
      <c r="W8" s="42" t="s">
        <v>36</v>
      </c>
      <c r="X8" s="42" t="s">
        <v>37</v>
      </c>
      <c r="Y8" s="42" t="s">
        <v>38</v>
      </c>
      <c r="Z8" s="42" t="s">
        <v>39</v>
      </c>
      <c r="AA8" s="42" t="s">
        <v>40</v>
      </c>
      <c r="AB8" s="42" t="s">
        <v>41</v>
      </c>
      <c r="AC8" s="42" t="s">
        <v>42</v>
      </c>
      <c r="AD8" s="42" t="s">
        <v>43</v>
      </c>
      <c r="AE8" s="42" t="s">
        <v>44</v>
      </c>
      <c r="AF8" s="42" t="s">
        <v>45</v>
      </c>
      <c r="AG8" s="45" t="s">
        <v>46</v>
      </c>
      <c r="AH8" s="46" t="s">
        <v>47</v>
      </c>
      <c r="AI8" s="46" t="s">
        <v>48</v>
      </c>
      <c r="AJ8" s="46" t="s">
        <v>49</v>
      </c>
      <c r="AK8" s="46" t="s">
        <v>50</v>
      </c>
      <c r="AL8" s="46" t="s">
        <v>51</v>
      </c>
      <c r="AM8" s="46" t="s">
        <v>52</v>
      </c>
      <c r="AN8" s="46" t="s">
        <v>53</v>
      </c>
      <c r="AO8" s="46" t="s">
        <v>54</v>
      </c>
      <c r="AP8" s="46" t="s">
        <v>55</v>
      </c>
      <c r="AQ8" s="46" t="s">
        <v>56</v>
      </c>
      <c r="AR8" s="46" t="s">
        <v>57</v>
      </c>
      <c r="AS8" s="46" t="s">
        <v>58</v>
      </c>
      <c r="AT8" s="46" t="s">
        <v>59</v>
      </c>
      <c r="AU8" s="46" t="s">
        <v>60</v>
      </c>
      <c r="AV8" s="46" t="s">
        <v>61</v>
      </c>
      <c r="AW8" s="46" t="s">
        <v>62</v>
      </c>
      <c r="AX8" s="46" t="s">
        <v>63</v>
      </c>
      <c r="AY8" s="46" t="s">
        <v>64</v>
      </c>
      <c r="AZ8" s="46" t="s">
        <v>65</v>
      </c>
      <c r="BB8" s="48" t="s">
        <v>66</v>
      </c>
      <c r="BC8" s="49"/>
      <c r="BD8" s="50"/>
      <c r="BE8" s="50"/>
      <c r="BF8" s="50"/>
      <c r="BG8" s="51"/>
      <c r="BI8" s="41" t="s">
        <v>16</v>
      </c>
      <c r="BJ8" s="41" t="s">
        <v>17</v>
      </c>
      <c r="BK8" s="41" t="s">
        <v>18</v>
      </c>
      <c r="BL8" s="41" t="s">
        <v>19</v>
      </c>
      <c r="BM8" s="41" t="s">
        <v>20</v>
      </c>
      <c r="BN8" s="52" t="s">
        <v>21</v>
      </c>
      <c r="BO8" s="52" t="s">
        <v>22</v>
      </c>
      <c r="BP8" s="52" t="s">
        <v>23</v>
      </c>
      <c r="BQ8" s="52" t="s">
        <v>24</v>
      </c>
      <c r="BR8" s="52" t="s">
        <v>25</v>
      </c>
      <c r="BS8" s="52" t="s">
        <v>26</v>
      </c>
      <c r="BT8" s="52" t="s">
        <v>27</v>
      </c>
      <c r="BU8" s="52" t="s">
        <v>28</v>
      </c>
      <c r="BV8" s="52" t="s">
        <v>29</v>
      </c>
      <c r="BW8" s="52" t="s">
        <v>30</v>
      </c>
      <c r="BX8" s="52" t="s">
        <v>31</v>
      </c>
      <c r="BY8" s="52" t="s">
        <v>32</v>
      </c>
      <c r="BZ8" s="52" t="s">
        <v>33</v>
      </c>
      <c r="CA8" s="52" t="s">
        <v>34</v>
      </c>
      <c r="CB8" s="52" t="s">
        <v>35</v>
      </c>
      <c r="CC8" s="52" t="s">
        <v>36</v>
      </c>
      <c r="CD8" s="52" t="s">
        <v>37</v>
      </c>
      <c r="CE8" s="52" t="s">
        <v>38</v>
      </c>
      <c r="CF8" s="52" t="s">
        <v>39</v>
      </c>
      <c r="CG8" s="52" t="s">
        <v>40</v>
      </c>
      <c r="CH8" s="52" t="s">
        <v>41</v>
      </c>
      <c r="CI8" s="52" t="s">
        <v>42</v>
      </c>
      <c r="CJ8" s="52" t="s">
        <v>43</v>
      </c>
      <c r="CK8" s="52" t="s">
        <v>44</v>
      </c>
      <c r="CL8" s="52" t="s">
        <v>45</v>
      </c>
      <c r="CN8" s="53"/>
      <c r="CO8" s="50"/>
      <c r="CP8" s="52"/>
      <c r="CQ8" s="54"/>
      <c r="CR8" s="55"/>
      <c r="CT8" s="56"/>
      <c r="CU8" s="56"/>
      <c r="CV8" s="56"/>
    </row>
    <row r="9" spans="1:100" s="64" customFormat="1" ht="21" customHeight="1">
      <c r="A9" s="57" t="s">
        <v>68</v>
      </c>
      <c r="B9" s="57">
        <v>85</v>
      </c>
      <c r="C9" s="52">
        <f aca="true" ca="1" t="shared" si="0" ref="C9:C18">OFFSET(C9,12,0)</f>
        <v>1</v>
      </c>
      <c r="D9" s="58" t="s">
        <v>159</v>
      </c>
      <c r="E9" s="57" t="s">
        <v>70</v>
      </c>
      <c r="F9" s="57">
        <v>64</v>
      </c>
      <c r="G9" s="59" t="s">
        <v>83</v>
      </c>
      <c r="H9" s="60" t="s">
        <v>72</v>
      </c>
      <c r="I9" s="61"/>
      <c r="J9" s="61"/>
      <c r="K9" s="61"/>
      <c r="L9" s="61"/>
      <c r="M9" s="60" t="s">
        <v>72</v>
      </c>
      <c r="N9" s="61"/>
      <c r="O9" s="61"/>
      <c r="P9" s="61"/>
      <c r="Q9" s="61"/>
      <c r="R9" s="60" t="s">
        <v>90</v>
      </c>
      <c r="S9" s="61"/>
      <c r="T9" s="61"/>
      <c r="U9" s="61"/>
      <c r="V9" s="61"/>
      <c r="W9" s="60" t="s">
        <v>88</v>
      </c>
      <c r="X9" s="61"/>
      <c r="Y9" s="61"/>
      <c r="Z9" s="61"/>
      <c r="AA9" s="60" t="s">
        <v>75</v>
      </c>
      <c r="AB9" s="61"/>
      <c r="AC9" s="61"/>
      <c r="AD9" s="61"/>
      <c r="AE9" s="61"/>
      <c r="AF9" s="61"/>
      <c r="AG9" s="62"/>
      <c r="AH9" s="62"/>
      <c r="AI9" s="62"/>
      <c r="AJ9" s="62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C9" s="65"/>
      <c r="BD9" s="66"/>
      <c r="BE9" s="67"/>
      <c r="BF9" s="67"/>
      <c r="BG9" s="68"/>
      <c r="BI9" s="40">
        <f aca="true" ca="1" t="shared" si="1" ref="BI9:BI18">OFFSET(BI9,12,0)</f>
        <v>1</v>
      </c>
      <c r="BJ9" s="69" t="str">
        <f aca="true" t="shared" si="2" ref="BJ9:BM12">D9</f>
        <v>BARBEAU Alexandre</v>
      </c>
      <c r="BK9" s="69" t="str">
        <f t="shared" si="2"/>
        <v>M</v>
      </c>
      <c r="BL9" s="69">
        <f t="shared" si="2"/>
        <v>64</v>
      </c>
      <c r="BM9" s="69" t="str">
        <f t="shared" si="2"/>
        <v>JUDO 85</v>
      </c>
      <c r="BN9" s="60"/>
      <c r="BO9" s="61"/>
      <c r="BP9" s="61"/>
      <c r="BQ9" s="61"/>
      <c r="BR9" s="61"/>
      <c r="BS9" s="60"/>
      <c r="BT9" s="61"/>
      <c r="BU9" s="61"/>
      <c r="BV9" s="61"/>
      <c r="BW9" s="61"/>
      <c r="BX9" s="60"/>
      <c r="BY9" s="61"/>
      <c r="BZ9" s="61"/>
      <c r="CA9" s="61"/>
      <c r="CB9" s="61"/>
      <c r="CC9" s="60"/>
      <c r="CD9" s="61"/>
      <c r="CE9" s="61"/>
      <c r="CF9" s="61"/>
      <c r="CG9" s="60"/>
      <c r="CH9" s="61"/>
      <c r="CI9" s="61"/>
      <c r="CJ9" s="61"/>
      <c r="CK9" s="61"/>
      <c r="CL9" s="61"/>
      <c r="CN9" s="65"/>
      <c r="CO9" s="66"/>
      <c r="CP9" s="67"/>
      <c r="CQ9" s="68"/>
      <c r="CS9" s="56"/>
      <c r="CT9" s="56"/>
      <c r="CU9" s="56"/>
      <c r="CV9" s="56"/>
    </row>
    <row r="10" spans="1:100" s="48" customFormat="1" ht="21" customHeight="1">
      <c r="A10" s="57" t="s">
        <v>68</v>
      </c>
      <c r="B10" s="57">
        <v>44</v>
      </c>
      <c r="C10" s="52">
        <f ca="1" t="shared" si="0"/>
        <v>2</v>
      </c>
      <c r="D10" s="58" t="s">
        <v>160</v>
      </c>
      <c r="E10" s="57" t="s">
        <v>70</v>
      </c>
      <c r="F10" s="57">
        <v>64</v>
      </c>
      <c r="G10" s="59" t="s">
        <v>161</v>
      </c>
      <c r="H10" s="61"/>
      <c r="I10" s="61"/>
      <c r="J10" s="60" t="s">
        <v>81</v>
      </c>
      <c r="K10" s="61"/>
      <c r="L10" s="61"/>
      <c r="M10" s="61"/>
      <c r="N10" s="61"/>
      <c r="O10" s="60" t="s">
        <v>162</v>
      </c>
      <c r="P10" s="61"/>
      <c r="Q10" s="61"/>
      <c r="R10" s="61"/>
      <c r="S10" s="60" t="s">
        <v>72</v>
      </c>
      <c r="T10" s="61"/>
      <c r="U10" s="61"/>
      <c r="V10" s="61"/>
      <c r="W10" s="61"/>
      <c r="X10" s="61"/>
      <c r="Y10" s="60" t="s">
        <v>74</v>
      </c>
      <c r="Z10" s="61"/>
      <c r="AA10" s="61"/>
      <c r="AB10" s="60" t="s">
        <v>163</v>
      </c>
      <c r="AC10" s="61"/>
      <c r="AD10" s="61"/>
      <c r="AE10" s="61"/>
      <c r="AF10" s="61"/>
      <c r="AG10" s="62"/>
      <c r="AH10" s="63"/>
      <c r="AI10" s="63"/>
      <c r="AJ10" s="63"/>
      <c r="AK10" s="62"/>
      <c r="AL10" s="63"/>
      <c r="AM10" s="63"/>
      <c r="AN10" s="63"/>
      <c r="AO10" s="63"/>
      <c r="AP10" s="63"/>
      <c r="AQ10" s="62"/>
      <c r="AR10" s="62"/>
      <c r="AS10" s="63"/>
      <c r="AT10" s="63"/>
      <c r="AU10" s="63"/>
      <c r="AV10" s="63"/>
      <c r="AW10" s="63"/>
      <c r="AX10" s="63"/>
      <c r="AY10" s="63"/>
      <c r="AZ10" s="63"/>
      <c r="BC10" s="65"/>
      <c r="BD10" s="66"/>
      <c r="BE10" s="67"/>
      <c r="BF10" s="67"/>
      <c r="BG10" s="68"/>
      <c r="BI10" s="40">
        <f ca="1" t="shared" si="1"/>
        <v>2</v>
      </c>
      <c r="BJ10" s="69" t="str">
        <f t="shared" si="2"/>
        <v>DURIEUX Noe</v>
      </c>
      <c r="BK10" s="69" t="str">
        <f t="shared" si="2"/>
        <v>M</v>
      </c>
      <c r="BL10" s="69">
        <f t="shared" si="2"/>
        <v>64</v>
      </c>
      <c r="BM10" s="69" t="str">
        <f t="shared" si="2"/>
        <v>JUDO CLUB GUERANDAIS</v>
      </c>
      <c r="BN10" s="61"/>
      <c r="BO10" s="61"/>
      <c r="BP10" s="60"/>
      <c r="BQ10" s="61"/>
      <c r="BR10" s="61"/>
      <c r="BS10" s="61"/>
      <c r="BT10" s="61"/>
      <c r="BU10" s="60"/>
      <c r="BV10" s="61"/>
      <c r="BW10" s="61"/>
      <c r="BX10" s="61"/>
      <c r="BY10" s="60"/>
      <c r="BZ10" s="61"/>
      <c r="CA10" s="61"/>
      <c r="CB10" s="61"/>
      <c r="CC10" s="61"/>
      <c r="CD10" s="61"/>
      <c r="CE10" s="60"/>
      <c r="CF10" s="61"/>
      <c r="CG10" s="61"/>
      <c r="CH10" s="60"/>
      <c r="CI10" s="61"/>
      <c r="CJ10" s="61"/>
      <c r="CK10" s="61"/>
      <c r="CL10" s="61"/>
      <c r="CN10" s="65"/>
      <c r="CO10" s="66"/>
      <c r="CP10" s="67"/>
      <c r="CQ10" s="68"/>
      <c r="CT10" s="3"/>
      <c r="CU10" s="3"/>
      <c r="CV10" s="3"/>
    </row>
    <row r="11" spans="1:95" s="48" customFormat="1" ht="21" customHeight="1">
      <c r="A11" s="57" t="s">
        <v>68</v>
      </c>
      <c r="B11" s="57">
        <v>49</v>
      </c>
      <c r="C11" s="52">
        <f ca="1" t="shared" si="0"/>
        <v>3</v>
      </c>
      <c r="D11" s="58" t="s">
        <v>164</v>
      </c>
      <c r="E11" s="57" t="s">
        <v>70</v>
      </c>
      <c r="F11" s="57">
        <v>64</v>
      </c>
      <c r="G11" s="59" t="s">
        <v>165</v>
      </c>
      <c r="H11" s="60" t="s">
        <v>88</v>
      </c>
      <c r="I11" s="61"/>
      <c r="J11" s="61"/>
      <c r="K11" s="61"/>
      <c r="L11" s="61"/>
      <c r="M11" s="61"/>
      <c r="N11" s="61"/>
      <c r="O11" s="61"/>
      <c r="P11" s="60" t="s">
        <v>88</v>
      </c>
      <c r="Q11" s="61"/>
      <c r="R11" s="61"/>
      <c r="S11" s="61"/>
      <c r="T11" s="61"/>
      <c r="U11" s="60" t="s">
        <v>84</v>
      </c>
      <c r="V11" s="61"/>
      <c r="W11" s="61"/>
      <c r="X11" s="61"/>
      <c r="Y11" s="61"/>
      <c r="Z11" s="60" t="s">
        <v>72</v>
      </c>
      <c r="AA11" s="61"/>
      <c r="AB11" s="61"/>
      <c r="AC11" s="61"/>
      <c r="AD11" s="60" t="s">
        <v>72</v>
      </c>
      <c r="AE11" s="61"/>
      <c r="AF11" s="61"/>
      <c r="AG11" s="63"/>
      <c r="AH11" s="63"/>
      <c r="AI11" s="63"/>
      <c r="AJ11" s="63"/>
      <c r="AK11" s="62"/>
      <c r="AL11" s="63"/>
      <c r="AM11" s="63"/>
      <c r="AN11" s="63"/>
      <c r="AO11" s="63"/>
      <c r="AP11" s="63"/>
      <c r="AQ11" s="63"/>
      <c r="AR11" s="63"/>
      <c r="AS11" s="62"/>
      <c r="AT11" s="62"/>
      <c r="AU11" s="62"/>
      <c r="AV11" s="63"/>
      <c r="AW11" s="63"/>
      <c r="AX11" s="63"/>
      <c r="AY11" s="63"/>
      <c r="AZ11" s="63"/>
      <c r="BC11" s="65"/>
      <c r="BD11" s="66"/>
      <c r="BE11" s="67"/>
      <c r="BF11" s="67"/>
      <c r="BG11" s="68"/>
      <c r="BI11" s="40">
        <f ca="1" t="shared" si="1"/>
        <v>3</v>
      </c>
      <c r="BJ11" s="69" t="str">
        <f t="shared" si="2"/>
        <v>GONDRE Francois</v>
      </c>
      <c r="BK11" s="69" t="str">
        <f t="shared" si="2"/>
        <v>M</v>
      </c>
      <c r="BL11" s="69">
        <f t="shared" si="2"/>
        <v>64</v>
      </c>
      <c r="BM11" s="69" t="str">
        <f t="shared" si="2"/>
        <v>UNION CHOLET JUDO 49</v>
      </c>
      <c r="BN11" s="60"/>
      <c r="BO11" s="61"/>
      <c r="BP11" s="61"/>
      <c r="BQ11" s="61"/>
      <c r="BR11" s="61"/>
      <c r="BS11" s="61"/>
      <c r="BT11" s="61"/>
      <c r="BU11" s="61"/>
      <c r="BV11" s="60"/>
      <c r="BW11" s="61"/>
      <c r="BX11" s="61"/>
      <c r="BY11" s="61"/>
      <c r="BZ11" s="61"/>
      <c r="CA11" s="60"/>
      <c r="CB11" s="61"/>
      <c r="CC11" s="61"/>
      <c r="CD11" s="61"/>
      <c r="CE11" s="61"/>
      <c r="CF11" s="60"/>
      <c r="CG11" s="61"/>
      <c r="CH11" s="61"/>
      <c r="CI11" s="61"/>
      <c r="CJ11" s="60"/>
      <c r="CK11" s="61"/>
      <c r="CL11" s="61"/>
      <c r="CN11" s="65"/>
      <c r="CO11" s="66"/>
      <c r="CP11" s="67"/>
      <c r="CQ11" s="68"/>
    </row>
    <row r="12" spans="1:95" s="48" customFormat="1" ht="21" customHeight="1">
      <c r="A12" s="57" t="s">
        <v>68</v>
      </c>
      <c r="B12" s="57">
        <v>49</v>
      </c>
      <c r="C12" s="52">
        <f ca="1" t="shared" si="0"/>
        <v>4</v>
      </c>
      <c r="D12" s="58" t="s">
        <v>166</v>
      </c>
      <c r="E12" s="57" t="s">
        <v>70</v>
      </c>
      <c r="F12" s="57">
        <v>64</v>
      </c>
      <c r="G12" s="59" t="s">
        <v>167</v>
      </c>
      <c r="H12" s="61"/>
      <c r="I12" s="61"/>
      <c r="J12" s="60" t="s">
        <v>168</v>
      </c>
      <c r="K12" s="61"/>
      <c r="L12" s="61"/>
      <c r="M12" s="61"/>
      <c r="N12" s="60" t="s">
        <v>72</v>
      </c>
      <c r="O12" s="61"/>
      <c r="P12" s="61"/>
      <c r="Q12" s="61"/>
      <c r="R12" s="60" t="s">
        <v>75</v>
      </c>
      <c r="S12" s="61"/>
      <c r="T12" s="61"/>
      <c r="U12" s="61"/>
      <c r="V12" s="60" t="s">
        <v>76</v>
      </c>
      <c r="W12" s="61"/>
      <c r="X12" s="61"/>
      <c r="Y12" s="61"/>
      <c r="Z12" s="61"/>
      <c r="AA12" s="61"/>
      <c r="AB12" s="61"/>
      <c r="AC12" s="61"/>
      <c r="AD12" s="61"/>
      <c r="AE12" s="60" t="s">
        <v>132</v>
      </c>
      <c r="AF12" s="61"/>
      <c r="AG12" s="63"/>
      <c r="AH12" s="63"/>
      <c r="AI12" s="63"/>
      <c r="AJ12" s="63"/>
      <c r="AK12" s="63"/>
      <c r="AL12" s="62"/>
      <c r="AM12" s="62"/>
      <c r="AN12" s="62"/>
      <c r="AO12" s="63"/>
      <c r="AP12" s="63"/>
      <c r="AQ12" s="63"/>
      <c r="AR12" s="63"/>
      <c r="AS12" s="62"/>
      <c r="AT12" s="63"/>
      <c r="AU12" s="63"/>
      <c r="AV12" s="63"/>
      <c r="AW12" s="63"/>
      <c r="AX12" s="63"/>
      <c r="AY12" s="63"/>
      <c r="AZ12" s="63"/>
      <c r="BC12" s="65"/>
      <c r="BD12" s="66"/>
      <c r="BE12" s="67"/>
      <c r="BF12" s="67"/>
      <c r="BG12" s="68"/>
      <c r="BI12" s="40">
        <f ca="1" t="shared" si="1"/>
        <v>4</v>
      </c>
      <c r="BJ12" s="69" t="str">
        <f t="shared" si="2"/>
        <v>PONS Nicolas</v>
      </c>
      <c r="BK12" s="69" t="str">
        <f t="shared" si="2"/>
        <v>M</v>
      </c>
      <c r="BL12" s="69">
        <f t="shared" si="2"/>
        <v>64</v>
      </c>
      <c r="BM12" s="69" t="str">
        <f t="shared" si="2"/>
        <v>OLYMPIQUE JUDO CHEMILLE</v>
      </c>
      <c r="BN12" s="61"/>
      <c r="BO12" s="61"/>
      <c r="BP12" s="60"/>
      <c r="BQ12" s="61"/>
      <c r="BR12" s="61"/>
      <c r="BS12" s="61"/>
      <c r="BT12" s="60"/>
      <c r="BU12" s="61"/>
      <c r="BV12" s="61"/>
      <c r="BW12" s="61"/>
      <c r="BX12" s="60"/>
      <c r="BY12" s="61"/>
      <c r="BZ12" s="61"/>
      <c r="CA12" s="61"/>
      <c r="CB12" s="60"/>
      <c r="CC12" s="61"/>
      <c r="CD12" s="61"/>
      <c r="CE12" s="61"/>
      <c r="CF12" s="61"/>
      <c r="CG12" s="61"/>
      <c r="CH12" s="61"/>
      <c r="CI12" s="61"/>
      <c r="CJ12" s="61"/>
      <c r="CK12" s="60"/>
      <c r="CL12" s="61"/>
      <c r="CN12" s="65"/>
      <c r="CO12" s="66"/>
      <c r="CP12" s="67"/>
      <c r="CQ12" s="68"/>
    </row>
    <row r="13" spans="1:95" s="48" customFormat="1" ht="21" customHeight="1">
      <c r="A13" s="57" t="s">
        <v>68</v>
      </c>
      <c r="B13" s="57">
        <v>49</v>
      </c>
      <c r="C13" s="52">
        <f ca="1" t="shared" si="0"/>
        <v>5</v>
      </c>
      <c r="D13" s="58" t="s">
        <v>169</v>
      </c>
      <c r="E13" s="57" t="s">
        <v>70</v>
      </c>
      <c r="F13" s="57">
        <v>66</v>
      </c>
      <c r="G13" s="59" t="s">
        <v>167</v>
      </c>
      <c r="H13" s="61"/>
      <c r="I13" s="61"/>
      <c r="J13" s="61"/>
      <c r="K13" s="60" t="s">
        <v>90</v>
      </c>
      <c r="L13" s="61"/>
      <c r="M13" s="61"/>
      <c r="N13" s="61"/>
      <c r="O13" s="61"/>
      <c r="P13" s="60" t="s">
        <v>84</v>
      </c>
      <c r="Q13" s="61"/>
      <c r="R13" s="61"/>
      <c r="S13" s="61"/>
      <c r="T13" s="61"/>
      <c r="U13" s="61"/>
      <c r="V13" s="61"/>
      <c r="W13" s="60" t="s">
        <v>72</v>
      </c>
      <c r="X13" s="61"/>
      <c r="Y13" s="61"/>
      <c r="Z13" s="61"/>
      <c r="AA13" s="61"/>
      <c r="AB13" s="60" t="s">
        <v>100</v>
      </c>
      <c r="AC13" s="61"/>
      <c r="AD13" s="61"/>
      <c r="AE13" s="61"/>
      <c r="AF13" s="60" t="s">
        <v>72</v>
      </c>
      <c r="AG13" s="63"/>
      <c r="AH13" s="63"/>
      <c r="AI13" s="63"/>
      <c r="AJ13" s="63"/>
      <c r="AK13" s="63"/>
      <c r="AL13" s="62"/>
      <c r="AM13" s="63"/>
      <c r="AN13" s="63"/>
      <c r="AO13" s="62"/>
      <c r="AP13" s="62"/>
      <c r="AQ13" s="63"/>
      <c r="AR13" s="63"/>
      <c r="AS13" s="63"/>
      <c r="AT13" s="63"/>
      <c r="AU13" s="63"/>
      <c r="AV13" s="62"/>
      <c r="AW13" s="63"/>
      <c r="AX13" s="63"/>
      <c r="AY13" s="63"/>
      <c r="AZ13" s="63"/>
      <c r="BC13" s="65"/>
      <c r="BD13" s="67"/>
      <c r="BE13" s="67"/>
      <c r="BF13" s="67"/>
      <c r="BG13" s="68"/>
      <c r="BI13" s="40">
        <f ca="1" t="shared" si="1"/>
        <v>5</v>
      </c>
      <c r="BJ13" s="69" t="str">
        <f>D14</f>
        <v>VALLAIS Charles</v>
      </c>
      <c r="BK13" s="69" t="str">
        <f>E14</f>
        <v>M</v>
      </c>
      <c r="BL13" s="69">
        <f>F14</f>
        <v>65</v>
      </c>
      <c r="BM13" s="69" t="str">
        <f>G14</f>
        <v>ASB REZE</v>
      </c>
      <c r="BN13" s="61"/>
      <c r="BO13" s="61"/>
      <c r="BP13" s="61"/>
      <c r="BQ13" s="60"/>
      <c r="BR13" s="61"/>
      <c r="BS13" s="61"/>
      <c r="BT13" s="61"/>
      <c r="BU13" s="61"/>
      <c r="BV13" s="60"/>
      <c r="BW13" s="61"/>
      <c r="BX13" s="61"/>
      <c r="BY13" s="61"/>
      <c r="BZ13" s="61"/>
      <c r="CA13" s="61"/>
      <c r="CB13" s="61"/>
      <c r="CC13" s="60"/>
      <c r="CD13" s="61"/>
      <c r="CE13" s="61"/>
      <c r="CF13" s="61"/>
      <c r="CG13" s="61"/>
      <c r="CH13" s="60"/>
      <c r="CI13" s="61"/>
      <c r="CJ13" s="61"/>
      <c r="CK13" s="61"/>
      <c r="CL13" s="60"/>
      <c r="CN13" s="65"/>
      <c r="CO13" s="67"/>
      <c r="CP13" s="67"/>
      <c r="CQ13" s="68"/>
    </row>
    <row r="14" spans="1:95" s="48" customFormat="1" ht="21" customHeight="1">
      <c r="A14" s="57" t="s">
        <v>68</v>
      </c>
      <c r="B14" s="57">
        <v>44</v>
      </c>
      <c r="C14" s="52">
        <f ca="1" t="shared" si="0"/>
        <v>6</v>
      </c>
      <c r="D14" s="58" t="s">
        <v>170</v>
      </c>
      <c r="E14" s="57" t="s">
        <v>70</v>
      </c>
      <c r="F14" s="57">
        <v>65</v>
      </c>
      <c r="G14" s="59" t="s">
        <v>171</v>
      </c>
      <c r="H14" s="61"/>
      <c r="I14" s="61"/>
      <c r="J14" s="61"/>
      <c r="K14" s="61"/>
      <c r="L14" s="61"/>
      <c r="M14" s="60" t="s">
        <v>88</v>
      </c>
      <c r="N14" s="61"/>
      <c r="O14" s="61"/>
      <c r="P14" s="61"/>
      <c r="Q14" s="60" t="s">
        <v>90</v>
      </c>
      <c r="R14" s="61"/>
      <c r="S14" s="60" t="s">
        <v>97</v>
      </c>
      <c r="T14" s="61"/>
      <c r="U14" s="61"/>
      <c r="V14" s="61"/>
      <c r="W14" s="61"/>
      <c r="X14" s="61"/>
      <c r="Y14" s="61"/>
      <c r="Z14" s="60" t="s">
        <v>100</v>
      </c>
      <c r="AA14" s="61"/>
      <c r="AB14" s="61"/>
      <c r="AC14" s="60" t="s">
        <v>172</v>
      </c>
      <c r="AD14" s="61"/>
      <c r="AE14" s="61"/>
      <c r="AF14" s="61"/>
      <c r="AG14" s="63"/>
      <c r="AH14" s="63"/>
      <c r="AI14" s="63"/>
      <c r="AJ14" s="63"/>
      <c r="AK14" s="63"/>
      <c r="AL14" s="63"/>
      <c r="AM14" s="62"/>
      <c r="AN14" s="63"/>
      <c r="AO14" s="62"/>
      <c r="AP14" s="63"/>
      <c r="AQ14" s="63"/>
      <c r="AR14" s="63"/>
      <c r="AS14" s="63"/>
      <c r="AT14" s="63"/>
      <c r="AU14" s="63"/>
      <c r="AV14" s="63"/>
      <c r="AW14" s="62"/>
      <c r="AX14" s="62"/>
      <c r="AY14" s="63"/>
      <c r="AZ14" s="63"/>
      <c r="BC14" s="65"/>
      <c r="BD14" s="67"/>
      <c r="BE14" s="67"/>
      <c r="BF14" s="67"/>
      <c r="BG14" s="68"/>
      <c r="BI14" s="40">
        <f ca="1" t="shared" si="1"/>
        <v>6</v>
      </c>
      <c r="BJ14" s="69" t="str">
        <f>D13</f>
        <v>GASQUET Romain</v>
      </c>
      <c r="BK14" s="69" t="str">
        <f>E13</f>
        <v>M</v>
      </c>
      <c r="BL14" s="69">
        <f>F13</f>
        <v>66</v>
      </c>
      <c r="BM14" s="69" t="str">
        <f>G13</f>
        <v>OLYMPIQUE JUDO CHEMILLE</v>
      </c>
      <c r="BN14" s="61"/>
      <c r="BO14" s="61"/>
      <c r="BP14" s="61"/>
      <c r="BQ14" s="61"/>
      <c r="BR14" s="61"/>
      <c r="BS14" s="60"/>
      <c r="BT14" s="61"/>
      <c r="BU14" s="61"/>
      <c r="BV14" s="61"/>
      <c r="BW14" s="60"/>
      <c r="BX14" s="61"/>
      <c r="BY14" s="60"/>
      <c r="BZ14" s="61"/>
      <c r="CA14" s="61"/>
      <c r="CB14" s="61"/>
      <c r="CC14" s="61"/>
      <c r="CD14" s="61"/>
      <c r="CE14" s="61"/>
      <c r="CF14" s="60"/>
      <c r="CG14" s="61"/>
      <c r="CH14" s="61"/>
      <c r="CI14" s="60"/>
      <c r="CJ14" s="61"/>
      <c r="CK14" s="61"/>
      <c r="CL14" s="61"/>
      <c r="CN14" s="65"/>
      <c r="CO14" s="67"/>
      <c r="CP14" s="67"/>
      <c r="CQ14" s="68"/>
    </row>
    <row r="15" spans="1:95" s="48" customFormat="1" ht="21" customHeight="1">
      <c r="A15" s="57" t="s">
        <v>68</v>
      </c>
      <c r="B15" s="57">
        <v>49</v>
      </c>
      <c r="C15" s="52">
        <f ca="1" t="shared" si="0"/>
        <v>7</v>
      </c>
      <c r="D15" s="58" t="s">
        <v>173</v>
      </c>
      <c r="E15" s="57" t="s">
        <v>70</v>
      </c>
      <c r="F15" s="57">
        <v>66</v>
      </c>
      <c r="G15" s="59" t="s">
        <v>174</v>
      </c>
      <c r="H15" s="61"/>
      <c r="I15" s="61"/>
      <c r="J15" s="61"/>
      <c r="K15" s="61"/>
      <c r="L15" s="60" t="s">
        <v>74</v>
      </c>
      <c r="M15" s="61"/>
      <c r="N15" s="61"/>
      <c r="O15" s="60" t="s">
        <v>84</v>
      </c>
      <c r="P15" s="61"/>
      <c r="Q15" s="61"/>
      <c r="R15" s="61"/>
      <c r="S15" s="61"/>
      <c r="T15" s="61"/>
      <c r="U15" s="60" t="s">
        <v>72</v>
      </c>
      <c r="V15" s="61"/>
      <c r="W15" s="61"/>
      <c r="X15" s="60" t="s">
        <v>100</v>
      </c>
      <c r="Y15" s="61"/>
      <c r="Z15" s="61"/>
      <c r="AA15" s="60" t="s">
        <v>72</v>
      </c>
      <c r="AB15" s="61"/>
      <c r="AC15" s="61"/>
      <c r="AD15" s="61"/>
      <c r="AE15" s="61"/>
      <c r="AF15" s="61"/>
      <c r="AG15" s="63"/>
      <c r="AH15" s="63"/>
      <c r="AI15" s="63"/>
      <c r="AJ15" s="63"/>
      <c r="AK15" s="63"/>
      <c r="AL15" s="63"/>
      <c r="AM15" s="63"/>
      <c r="AN15" s="62"/>
      <c r="AO15" s="63"/>
      <c r="AP15" s="62"/>
      <c r="AQ15" s="63"/>
      <c r="AR15" s="63"/>
      <c r="AS15" s="63"/>
      <c r="AT15" s="63"/>
      <c r="AU15" s="63"/>
      <c r="AV15" s="63"/>
      <c r="AW15" s="62"/>
      <c r="AX15" s="63"/>
      <c r="AY15" s="62"/>
      <c r="AZ15" s="63"/>
      <c r="BC15" s="65"/>
      <c r="BD15" s="67"/>
      <c r="BE15" s="67"/>
      <c r="BF15" s="67"/>
      <c r="BG15" s="68"/>
      <c r="BI15" s="40">
        <f ca="1" t="shared" si="1"/>
        <v>7</v>
      </c>
      <c r="BJ15" s="69" t="str">
        <f aca="true" t="shared" si="3" ref="BJ15:BM18">D15</f>
        <v>ROY Fabien</v>
      </c>
      <c r="BK15" s="69" t="str">
        <f t="shared" si="3"/>
        <v>M</v>
      </c>
      <c r="BL15" s="69">
        <f t="shared" si="3"/>
        <v>66</v>
      </c>
      <c r="BM15" s="69" t="str">
        <f t="shared" si="3"/>
        <v>ALLIANCE MAINE ET LOIRE JUDO</v>
      </c>
      <c r="BN15" s="61"/>
      <c r="BO15" s="61"/>
      <c r="BP15" s="61"/>
      <c r="BQ15" s="61"/>
      <c r="BR15" s="60"/>
      <c r="BS15" s="61"/>
      <c r="BT15" s="61"/>
      <c r="BU15" s="60"/>
      <c r="BV15" s="61"/>
      <c r="BW15" s="61"/>
      <c r="BX15" s="61"/>
      <c r="BY15" s="61"/>
      <c r="BZ15" s="61"/>
      <c r="CA15" s="60"/>
      <c r="CB15" s="61"/>
      <c r="CC15" s="61"/>
      <c r="CD15" s="60"/>
      <c r="CE15" s="61"/>
      <c r="CF15" s="61"/>
      <c r="CG15" s="60"/>
      <c r="CH15" s="61"/>
      <c r="CI15" s="61"/>
      <c r="CJ15" s="61"/>
      <c r="CK15" s="61"/>
      <c r="CL15" s="61"/>
      <c r="CN15" s="65"/>
      <c r="CO15" s="67"/>
      <c r="CP15" s="67"/>
      <c r="CQ15" s="68"/>
    </row>
    <row r="16" spans="1:95" s="48" customFormat="1" ht="21" customHeight="1">
      <c r="A16" s="57" t="s">
        <v>68</v>
      </c>
      <c r="B16" s="57">
        <v>49</v>
      </c>
      <c r="C16" s="52">
        <f ca="1" t="shared" si="0"/>
        <v>8</v>
      </c>
      <c r="D16" s="58" t="s">
        <v>175</v>
      </c>
      <c r="E16" s="57" t="s">
        <v>70</v>
      </c>
      <c r="F16" s="57">
        <v>68</v>
      </c>
      <c r="G16" s="59" t="s">
        <v>174</v>
      </c>
      <c r="H16" s="61"/>
      <c r="I16" s="60" t="s">
        <v>74</v>
      </c>
      <c r="J16" s="61"/>
      <c r="K16" s="61"/>
      <c r="L16" s="61"/>
      <c r="M16" s="61"/>
      <c r="N16" s="60" t="s">
        <v>90</v>
      </c>
      <c r="O16" s="61"/>
      <c r="P16" s="61"/>
      <c r="Q16" s="61"/>
      <c r="R16" s="61"/>
      <c r="S16" s="61"/>
      <c r="T16" s="60" t="s">
        <v>88</v>
      </c>
      <c r="U16" s="61"/>
      <c r="V16" s="61"/>
      <c r="W16" s="61"/>
      <c r="X16" s="61"/>
      <c r="Y16" s="60" t="s">
        <v>88</v>
      </c>
      <c r="Z16" s="61"/>
      <c r="AA16" s="61"/>
      <c r="AB16" s="61"/>
      <c r="AC16" s="61"/>
      <c r="AD16" s="60" t="s">
        <v>88</v>
      </c>
      <c r="AE16" s="61"/>
      <c r="AF16" s="61"/>
      <c r="AG16" s="63"/>
      <c r="AH16" s="62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2"/>
      <c r="AW16" s="63"/>
      <c r="AX16" s="62"/>
      <c r="AY16" s="62"/>
      <c r="AZ16" s="63"/>
      <c r="BC16" s="65"/>
      <c r="BD16" s="67"/>
      <c r="BE16" s="67"/>
      <c r="BF16" s="67"/>
      <c r="BG16" s="68"/>
      <c r="BI16" s="40">
        <f ca="1" t="shared" si="1"/>
        <v>8</v>
      </c>
      <c r="BJ16" s="69" t="str">
        <f t="shared" si="3"/>
        <v>LE Moal Antonin</v>
      </c>
      <c r="BK16" s="69" t="str">
        <f t="shared" si="3"/>
        <v>M</v>
      </c>
      <c r="BL16" s="69">
        <f t="shared" si="3"/>
        <v>68</v>
      </c>
      <c r="BM16" s="69" t="str">
        <f t="shared" si="3"/>
        <v>ALLIANCE MAINE ET LOIRE JUDO</v>
      </c>
      <c r="BN16" s="61"/>
      <c r="BO16" s="60"/>
      <c r="BP16" s="61"/>
      <c r="BQ16" s="61"/>
      <c r="BR16" s="61"/>
      <c r="BS16" s="61"/>
      <c r="BT16" s="60"/>
      <c r="BU16" s="61"/>
      <c r="BV16" s="61"/>
      <c r="BW16" s="61"/>
      <c r="BX16" s="61"/>
      <c r="BY16" s="61"/>
      <c r="BZ16" s="60"/>
      <c r="CA16" s="61"/>
      <c r="CB16" s="61"/>
      <c r="CC16" s="61"/>
      <c r="CD16" s="61"/>
      <c r="CE16" s="60"/>
      <c r="CF16" s="61"/>
      <c r="CG16" s="61"/>
      <c r="CH16" s="61"/>
      <c r="CI16" s="61"/>
      <c r="CJ16" s="60"/>
      <c r="CK16" s="61"/>
      <c r="CL16" s="61"/>
      <c r="CN16" s="65"/>
      <c r="CO16" s="67"/>
      <c r="CP16" s="67"/>
      <c r="CQ16" s="68"/>
    </row>
    <row r="17" spans="1:95" s="48" customFormat="1" ht="21" customHeight="1">
      <c r="A17" s="57" t="s">
        <v>68</v>
      </c>
      <c r="B17" s="57">
        <v>49</v>
      </c>
      <c r="C17" s="52">
        <f ca="1" t="shared" si="0"/>
        <v>9</v>
      </c>
      <c r="D17" s="58" t="s">
        <v>176</v>
      </c>
      <c r="E17" s="57" t="s">
        <v>70</v>
      </c>
      <c r="F17" s="57">
        <v>68</v>
      </c>
      <c r="G17" s="59" t="s">
        <v>177</v>
      </c>
      <c r="H17" s="61"/>
      <c r="I17" s="61"/>
      <c r="J17" s="61"/>
      <c r="K17" s="60" t="s">
        <v>74</v>
      </c>
      <c r="L17" s="61"/>
      <c r="M17" s="61"/>
      <c r="N17" s="61"/>
      <c r="O17" s="61"/>
      <c r="P17" s="61"/>
      <c r="Q17" s="60" t="s">
        <v>81</v>
      </c>
      <c r="R17" s="61"/>
      <c r="S17" s="61"/>
      <c r="T17" s="60" t="s">
        <v>72</v>
      </c>
      <c r="U17" s="61"/>
      <c r="V17" s="61"/>
      <c r="W17" s="61"/>
      <c r="X17" s="60" t="s">
        <v>81</v>
      </c>
      <c r="Y17" s="61"/>
      <c r="Z17" s="61"/>
      <c r="AA17" s="61"/>
      <c r="AB17" s="61"/>
      <c r="AC17" s="61"/>
      <c r="AD17" s="61"/>
      <c r="AE17" s="60" t="s">
        <v>81</v>
      </c>
      <c r="AF17" s="61"/>
      <c r="AG17" s="63"/>
      <c r="AH17" s="63"/>
      <c r="AI17" s="62"/>
      <c r="AJ17" s="63"/>
      <c r="AK17" s="63"/>
      <c r="AL17" s="63"/>
      <c r="AM17" s="63"/>
      <c r="AN17" s="63"/>
      <c r="AO17" s="63"/>
      <c r="AP17" s="63"/>
      <c r="AQ17" s="62"/>
      <c r="AR17" s="63"/>
      <c r="AS17" s="63"/>
      <c r="AT17" s="62"/>
      <c r="AU17" s="63"/>
      <c r="AV17" s="63"/>
      <c r="AW17" s="63"/>
      <c r="AX17" s="63"/>
      <c r="AY17" s="63"/>
      <c r="AZ17" s="62"/>
      <c r="BC17" s="65"/>
      <c r="BD17" s="67"/>
      <c r="BE17" s="67"/>
      <c r="BF17" s="67"/>
      <c r="BG17" s="68"/>
      <c r="BI17" s="40">
        <f ca="1" t="shared" si="1"/>
        <v>9</v>
      </c>
      <c r="BJ17" s="69" t="str">
        <f t="shared" si="3"/>
        <v>LELIEVRE Thomas</v>
      </c>
      <c r="BK17" s="69" t="str">
        <f t="shared" si="3"/>
        <v>M</v>
      </c>
      <c r="BL17" s="69">
        <f t="shared" si="3"/>
        <v>68</v>
      </c>
      <c r="BM17" s="69" t="str">
        <f t="shared" si="3"/>
        <v>J.C. DU BASSIN SAUMUROIS</v>
      </c>
      <c r="BN17" s="61"/>
      <c r="BO17" s="61"/>
      <c r="BP17" s="61"/>
      <c r="BQ17" s="60"/>
      <c r="BR17" s="61"/>
      <c r="BS17" s="61"/>
      <c r="BT17" s="61"/>
      <c r="BU17" s="61"/>
      <c r="BV17" s="61"/>
      <c r="BW17" s="60"/>
      <c r="BX17" s="61"/>
      <c r="BY17" s="61"/>
      <c r="BZ17" s="60"/>
      <c r="CA17" s="61"/>
      <c r="CB17" s="61"/>
      <c r="CC17" s="61"/>
      <c r="CD17" s="60"/>
      <c r="CE17" s="61"/>
      <c r="CF17" s="61"/>
      <c r="CG17" s="61"/>
      <c r="CH17" s="61"/>
      <c r="CI17" s="61"/>
      <c r="CJ17" s="61"/>
      <c r="CK17" s="60"/>
      <c r="CL17" s="61"/>
      <c r="CN17" s="65"/>
      <c r="CO17" s="67"/>
      <c r="CP17" s="67"/>
      <c r="CQ17" s="68"/>
    </row>
    <row r="18" spans="1:95" s="48" customFormat="1" ht="21" customHeight="1" thickBot="1">
      <c r="A18" s="57" t="s">
        <v>85</v>
      </c>
      <c r="B18" s="57">
        <v>35</v>
      </c>
      <c r="C18" s="52">
        <f ca="1" t="shared" si="0"/>
        <v>10</v>
      </c>
      <c r="D18" s="58" t="s">
        <v>178</v>
      </c>
      <c r="E18" s="57" t="s">
        <v>70</v>
      </c>
      <c r="F18" s="57">
        <v>69</v>
      </c>
      <c r="G18" s="59" t="s">
        <v>92</v>
      </c>
      <c r="H18" s="61"/>
      <c r="I18" s="60" t="s">
        <v>72</v>
      </c>
      <c r="J18" s="61"/>
      <c r="K18" s="61"/>
      <c r="L18" s="60" t="s">
        <v>88</v>
      </c>
      <c r="M18" s="61"/>
      <c r="N18" s="61"/>
      <c r="O18" s="61"/>
      <c r="P18" s="61"/>
      <c r="Q18" s="61"/>
      <c r="R18" s="61"/>
      <c r="S18" s="61"/>
      <c r="T18" s="61"/>
      <c r="U18" s="61"/>
      <c r="V18" s="60" t="s">
        <v>72</v>
      </c>
      <c r="W18" s="61"/>
      <c r="X18" s="61"/>
      <c r="Y18" s="61"/>
      <c r="Z18" s="61"/>
      <c r="AA18" s="61"/>
      <c r="AB18" s="61"/>
      <c r="AC18" s="60" t="s">
        <v>75</v>
      </c>
      <c r="AD18" s="61"/>
      <c r="AE18" s="61"/>
      <c r="AF18" s="60" t="s">
        <v>74</v>
      </c>
      <c r="AG18" s="63"/>
      <c r="AH18" s="63"/>
      <c r="AI18" s="63"/>
      <c r="AJ18" s="62"/>
      <c r="AK18" s="63"/>
      <c r="AL18" s="63"/>
      <c r="AM18" s="63"/>
      <c r="AN18" s="63"/>
      <c r="AO18" s="63"/>
      <c r="AP18" s="63"/>
      <c r="AQ18" s="63"/>
      <c r="AR18" s="62"/>
      <c r="AS18" s="63"/>
      <c r="AT18" s="63"/>
      <c r="AU18" s="62"/>
      <c r="AV18" s="63"/>
      <c r="AW18" s="63"/>
      <c r="AX18" s="63"/>
      <c r="AY18" s="63"/>
      <c r="AZ18" s="62"/>
      <c r="BC18" s="70"/>
      <c r="BD18" s="71"/>
      <c r="BE18" s="71"/>
      <c r="BF18" s="71"/>
      <c r="BG18" s="72"/>
      <c r="BI18" s="40">
        <f ca="1" t="shared" si="1"/>
        <v>10</v>
      </c>
      <c r="BJ18" s="69" t="str">
        <f t="shared" si="3"/>
        <v>BEAULIEU Aleksandr</v>
      </c>
      <c r="BK18" s="69" t="str">
        <f t="shared" si="3"/>
        <v>M</v>
      </c>
      <c r="BL18" s="69">
        <f t="shared" si="3"/>
        <v>69</v>
      </c>
      <c r="BM18" s="69" t="str">
        <f t="shared" si="3"/>
        <v>J C DES MARCHES DE BRETAGNE</v>
      </c>
      <c r="BN18" s="61"/>
      <c r="BO18" s="60"/>
      <c r="BP18" s="61"/>
      <c r="BQ18" s="61"/>
      <c r="BR18" s="60"/>
      <c r="BS18" s="61"/>
      <c r="BT18" s="61"/>
      <c r="BU18" s="61"/>
      <c r="BV18" s="61"/>
      <c r="BW18" s="61"/>
      <c r="BX18" s="61"/>
      <c r="BY18" s="61"/>
      <c r="BZ18" s="61"/>
      <c r="CA18" s="61"/>
      <c r="CB18" s="60"/>
      <c r="CC18" s="61"/>
      <c r="CD18" s="61"/>
      <c r="CE18" s="61"/>
      <c r="CF18" s="61"/>
      <c r="CG18" s="61"/>
      <c r="CH18" s="61"/>
      <c r="CI18" s="60"/>
      <c r="CJ18" s="61"/>
      <c r="CK18" s="61"/>
      <c r="CL18" s="60"/>
      <c r="CN18" s="70"/>
      <c r="CO18" s="71"/>
      <c r="CP18" s="71"/>
      <c r="CQ18" s="72"/>
    </row>
    <row r="19" spans="1:90" s="48" customFormat="1" ht="24.75" customHeight="1" thickBot="1">
      <c r="A19" s="64"/>
      <c r="B19" s="64"/>
      <c r="C19" s="73"/>
      <c r="D19" s="74"/>
      <c r="E19" s="74"/>
      <c r="F19" s="74"/>
      <c r="G19" s="74"/>
      <c r="H19" s="64"/>
      <c r="I19" s="64"/>
      <c r="J19" s="64"/>
      <c r="K19" s="64"/>
      <c r="L19" s="64"/>
      <c r="M19" s="75" t="s">
        <v>103</v>
      </c>
      <c r="N19" s="75"/>
      <c r="O19" s="75"/>
      <c r="P19" s="75"/>
      <c r="Q19" s="76"/>
      <c r="R19" s="64"/>
      <c r="S19" s="64"/>
      <c r="T19" s="64"/>
      <c r="U19" s="64"/>
      <c r="V19" s="64"/>
      <c r="Y19" s="77"/>
      <c r="Z19" s="77"/>
      <c r="AA19" s="77"/>
      <c r="AB19" s="77"/>
      <c r="AC19" s="77"/>
      <c r="AD19" s="77"/>
      <c r="AE19" s="77"/>
      <c r="AF19" s="77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I19" s="73"/>
      <c r="BJ19" s="74"/>
      <c r="BK19" s="74"/>
      <c r="BL19" s="74"/>
      <c r="BM19" s="74"/>
      <c r="BN19" s="64"/>
      <c r="BO19" s="64"/>
      <c r="BP19" s="64"/>
      <c r="BQ19" s="64"/>
      <c r="BR19" s="64"/>
      <c r="BS19" s="78" t="s">
        <v>103</v>
      </c>
      <c r="BT19" s="78"/>
      <c r="BU19" s="78"/>
      <c r="BV19" s="78"/>
      <c r="BW19" s="78" t="s">
        <v>104</v>
      </c>
      <c r="BX19" s="78"/>
      <c r="BY19" s="78"/>
      <c r="BZ19" s="78"/>
      <c r="CA19" s="64"/>
      <c r="CB19" s="64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1:95" s="48" customFormat="1" ht="24" customHeight="1" thickBot="1">
      <c r="A20" s="40" t="s">
        <v>14</v>
      </c>
      <c r="B20" s="40" t="s">
        <v>15</v>
      </c>
      <c r="C20" s="41" t="s">
        <v>16</v>
      </c>
      <c r="D20" s="79" t="s">
        <v>17</v>
      </c>
      <c r="E20" s="79" t="s">
        <v>18</v>
      </c>
      <c r="F20" s="50" t="s">
        <v>105</v>
      </c>
      <c r="G20" s="80" t="s">
        <v>20</v>
      </c>
      <c r="H20" s="81" t="s">
        <v>106</v>
      </c>
      <c r="I20" s="82" t="s">
        <v>107</v>
      </c>
      <c r="J20" s="82" t="s">
        <v>108</v>
      </c>
      <c r="K20" s="82" t="s">
        <v>109</v>
      </c>
      <c r="L20" s="83" t="s">
        <v>110</v>
      </c>
      <c r="M20" s="84" t="s">
        <v>111</v>
      </c>
      <c r="N20" s="85" t="s">
        <v>112</v>
      </c>
      <c r="O20" s="85" t="s">
        <v>113</v>
      </c>
      <c r="P20" s="86" t="s">
        <v>114</v>
      </c>
      <c r="Q20" s="87" t="s">
        <v>115</v>
      </c>
      <c r="R20" s="88"/>
      <c r="S20" s="89" t="s">
        <v>116</v>
      </c>
      <c r="T20" s="90" t="s">
        <v>117</v>
      </c>
      <c r="U20" s="91"/>
      <c r="V20" s="3"/>
      <c r="W20" s="92" t="s">
        <v>118</v>
      </c>
      <c r="X20" s="93"/>
      <c r="Y20" s="93"/>
      <c r="Z20" s="93"/>
      <c r="AA20" s="94"/>
      <c r="AB20" s="95"/>
      <c r="AC20" s="95"/>
      <c r="AD20" s="95"/>
      <c r="AE20" s="95"/>
      <c r="AF20" s="95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BC20" s="32" t="s">
        <v>119</v>
      </c>
      <c r="BD20" s="33" t="s">
        <v>120</v>
      </c>
      <c r="BE20" s="33" t="s">
        <v>121</v>
      </c>
      <c r="BF20" s="33" t="s">
        <v>122</v>
      </c>
      <c r="BG20" s="34" t="s">
        <v>123</v>
      </c>
      <c r="BI20" s="41" t="s">
        <v>16</v>
      </c>
      <c r="BJ20" s="79" t="s">
        <v>17</v>
      </c>
      <c r="BK20" s="79" t="s">
        <v>18</v>
      </c>
      <c r="BL20" s="50" t="s">
        <v>105</v>
      </c>
      <c r="BM20" s="80" t="s">
        <v>20</v>
      </c>
      <c r="BN20" s="81" t="s">
        <v>106</v>
      </c>
      <c r="BO20" s="82" t="s">
        <v>107</v>
      </c>
      <c r="BP20" s="82" t="s">
        <v>108</v>
      </c>
      <c r="BQ20" s="82" t="s">
        <v>109</v>
      </c>
      <c r="BR20" s="83" t="s">
        <v>110</v>
      </c>
      <c r="BS20" s="84" t="s">
        <v>111</v>
      </c>
      <c r="BT20" s="85" t="s">
        <v>112</v>
      </c>
      <c r="BU20" s="85" t="s">
        <v>113</v>
      </c>
      <c r="BV20" s="86" t="s">
        <v>114</v>
      </c>
      <c r="BW20" s="81" t="s">
        <v>119</v>
      </c>
      <c r="BX20" s="82" t="s">
        <v>120</v>
      </c>
      <c r="BY20" s="82" t="s">
        <v>121</v>
      </c>
      <c r="BZ20" s="83" t="s">
        <v>122</v>
      </c>
      <c r="CA20" s="87" t="s">
        <v>115</v>
      </c>
      <c r="CB20" s="88"/>
      <c r="CC20" s="89" t="s">
        <v>116</v>
      </c>
      <c r="CD20" s="90" t="s">
        <v>117</v>
      </c>
      <c r="CE20" s="91"/>
      <c r="CF20" s="3"/>
      <c r="CG20" s="92" t="s">
        <v>118</v>
      </c>
      <c r="CH20" s="93"/>
      <c r="CI20" s="93"/>
      <c r="CJ20" s="93"/>
      <c r="CK20" s="94"/>
      <c r="CL20" s="97"/>
      <c r="CM20" s="98"/>
      <c r="CN20" s="99"/>
      <c r="CO20" s="33"/>
      <c r="CP20" s="33"/>
      <c r="CQ20" s="34"/>
    </row>
    <row r="21" spans="1:95" s="48" customFormat="1" ht="21" customHeight="1">
      <c r="A21" s="57" t="str">
        <f aca="true" ca="1" t="shared" si="4" ref="A21:B30">OFFSET(A21,-12,0)</f>
        <v>PDL</v>
      </c>
      <c r="B21" s="57">
        <f ca="1" t="shared" si="4"/>
        <v>85</v>
      </c>
      <c r="C21" s="40">
        <v>1</v>
      </c>
      <c r="D21" s="100" t="str">
        <f aca="true" ca="1" t="shared" si="5" ref="D21:E30">OFFSET(D21,-12,0)</f>
        <v>BARBEAU Alexandre</v>
      </c>
      <c r="E21" s="57" t="str">
        <f ca="1" t="shared" si="5"/>
        <v>M</v>
      </c>
      <c r="F21" s="57">
        <v>60</v>
      </c>
      <c r="G21" s="101" t="str">
        <f aca="true" ca="1" t="shared" si="6" ref="G21:G30">OFFSET(G21,-12,0)</f>
        <v>JUDO 85</v>
      </c>
      <c r="H21" s="102">
        <v>0</v>
      </c>
      <c r="I21" s="103">
        <v>0</v>
      </c>
      <c r="J21" s="103">
        <v>10</v>
      </c>
      <c r="K21" s="103">
        <v>10</v>
      </c>
      <c r="L21" s="104">
        <v>0</v>
      </c>
      <c r="M21" s="105"/>
      <c r="N21" s="106"/>
      <c r="O21" s="106"/>
      <c r="P21" s="107"/>
      <c r="Q21" s="108">
        <f aca="true" t="shared" si="7" ref="Q21:Q30">SUM(H21:P21,BC21:BG21)</f>
        <v>20</v>
      </c>
      <c r="R21" s="109"/>
      <c r="S21" s="110"/>
      <c r="T21" s="90">
        <f aca="true" ca="1" t="shared" si="8" ref="T21:T30">SUM(OFFSET(T21,0,-14),OFFSET(T21,0,-3))</f>
        <v>80</v>
      </c>
      <c r="U21" s="91"/>
      <c r="V21" s="3"/>
      <c r="W21" s="111" t="s">
        <v>46</v>
      </c>
      <c r="X21" s="112" t="s">
        <v>47</v>
      </c>
      <c r="Y21" s="112" t="s">
        <v>48</v>
      </c>
      <c r="Z21" s="112" t="s">
        <v>49</v>
      </c>
      <c r="AA21" s="166" t="s">
        <v>50</v>
      </c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BC21" s="65"/>
      <c r="BD21" s="66"/>
      <c r="BE21" s="67"/>
      <c r="BF21" s="67"/>
      <c r="BG21" s="68"/>
      <c r="BI21" s="40">
        <v>1</v>
      </c>
      <c r="BJ21" s="57" t="str">
        <f aca="true" t="shared" si="9" ref="BJ21:BM24">D21</f>
        <v>BARBEAU Alexandre</v>
      </c>
      <c r="BK21" s="57" t="str">
        <f t="shared" si="9"/>
        <v>M</v>
      </c>
      <c r="BL21" s="57">
        <f t="shared" si="9"/>
        <v>60</v>
      </c>
      <c r="BM21" s="57" t="str">
        <f t="shared" si="9"/>
        <v>JUDO 85</v>
      </c>
      <c r="BN21" s="102"/>
      <c r="BO21" s="103"/>
      <c r="BP21" s="103"/>
      <c r="BQ21" s="103"/>
      <c r="BR21" s="104"/>
      <c r="BS21" s="105"/>
      <c r="BT21" s="106"/>
      <c r="BU21" s="106"/>
      <c r="BV21" s="107"/>
      <c r="BW21" s="102"/>
      <c r="BX21" s="103"/>
      <c r="BY21" s="103"/>
      <c r="BZ21" s="104"/>
      <c r="CA21" s="114"/>
      <c r="CB21" s="115"/>
      <c r="CC21" s="110"/>
      <c r="CD21" s="90"/>
      <c r="CE21" s="91"/>
      <c r="CF21" s="3"/>
      <c r="CG21" s="37" t="s">
        <v>46</v>
      </c>
      <c r="CH21" s="38" t="s">
        <v>47</v>
      </c>
      <c r="CI21" s="38" t="s">
        <v>48</v>
      </c>
      <c r="CJ21" s="38" t="s">
        <v>49</v>
      </c>
      <c r="CK21" s="39" t="s">
        <v>50</v>
      </c>
      <c r="CL21" s="96"/>
      <c r="CM21" s="116"/>
      <c r="CN21" s="117"/>
      <c r="CO21" s="118"/>
      <c r="CP21" s="118"/>
      <c r="CQ21" s="119"/>
    </row>
    <row r="22" spans="1:95" s="48" customFormat="1" ht="21" customHeight="1">
      <c r="A22" s="57" t="str">
        <f ca="1" t="shared" si="4"/>
        <v>PDL</v>
      </c>
      <c r="B22" s="57">
        <f ca="1" t="shared" si="4"/>
        <v>44</v>
      </c>
      <c r="C22" s="40">
        <v>2</v>
      </c>
      <c r="D22" s="100" t="str">
        <f ca="1" t="shared" si="5"/>
        <v>DURIEUX Noe</v>
      </c>
      <c r="E22" s="57" t="str">
        <f ca="1" t="shared" si="5"/>
        <v>M</v>
      </c>
      <c r="F22" s="57">
        <v>0</v>
      </c>
      <c r="G22" s="101" t="str">
        <f ca="1" t="shared" si="6"/>
        <v>JUDO CLUB GUERANDAIS</v>
      </c>
      <c r="H22" s="120">
        <v>0</v>
      </c>
      <c r="I22" s="121">
        <v>10</v>
      </c>
      <c r="J22" s="121">
        <v>0</v>
      </c>
      <c r="K22" s="121">
        <v>0</v>
      </c>
      <c r="L22" s="122">
        <v>0</v>
      </c>
      <c r="M22" s="123"/>
      <c r="N22" s="124"/>
      <c r="O22" s="124"/>
      <c r="P22" s="125"/>
      <c r="Q22" s="126">
        <f t="shared" si="7"/>
        <v>10</v>
      </c>
      <c r="R22" s="127"/>
      <c r="S22" s="110"/>
      <c r="T22" s="90">
        <f ca="1" t="shared" si="8"/>
        <v>10</v>
      </c>
      <c r="U22" s="91"/>
      <c r="V22" s="3"/>
      <c r="W22" s="128" t="s">
        <v>51</v>
      </c>
      <c r="X22" s="43" t="s">
        <v>52</v>
      </c>
      <c r="Y22" s="43" t="s">
        <v>53</v>
      </c>
      <c r="Z22" s="43" t="s">
        <v>54</v>
      </c>
      <c r="AA22" s="129" t="s">
        <v>55</v>
      </c>
      <c r="AB22" s="96"/>
      <c r="AC22" s="96"/>
      <c r="AD22" s="96"/>
      <c r="AE22" s="96"/>
      <c r="AF22" s="96"/>
      <c r="AG22" s="96"/>
      <c r="AH22" s="96"/>
      <c r="AI22" s="96"/>
      <c r="AJ22" s="130"/>
      <c r="AK22" s="130"/>
      <c r="AL22" s="130"/>
      <c r="AM22" s="130"/>
      <c r="AN22" s="130"/>
      <c r="AO22" s="130"/>
      <c r="AP22" s="130"/>
      <c r="BC22" s="65"/>
      <c r="BD22" s="66"/>
      <c r="BE22" s="67"/>
      <c r="BF22" s="67"/>
      <c r="BG22" s="68"/>
      <c r="BI22" s="40">
        <v>2</v>
      </c>
      <c r="BJ22" s="57" t="str">
        <f t="shared" si="9"/>
        <v>DURIEUX Noe</v>
      </c>
      <c r="BK22" s="57" t="str">
        <f t="shared" si="9"/>
        <v>M</v>
      </c>
      <c r="BL22" s="57">
        <f t="shared" si="9"/>
        <v>0</v>
      </c>
      <c r="BM22" s="57" t="str">
        <f t="shared" si="9"/>
        <v>JUDO CLUB GUERANDAIS</v>
      </c>
      <c r="BN22" s="120"/>
      <c r="BO22" s="121"/>
      <c r="BP22" s="121"/>
      <c r="BQ22" s="121"/>
      <c r="BR22" s="122"/>
      <c r="BS22" s="123"/>
      <c r="BT22" s="124"/>
      <c r="BU22" s="124"/>
      <c r="BV22" s="125"/>
      <c r="BW22" s="120"/>
      <c r="BX22" s="121"/>
      <c r="BY22" s="121"/>
      <c r="BZ22" s="122"/>
      <c r="CA22" s="131"/>
      <c r="CB22" s="132"/>
      <c r="CC22" s="110"/>
      <c r="CD22" s="90"/>
      <c r="CE22" s="91"/>
      <c r="CF22" s="3"/>
      <c r="CG22" s="53" t="s">
        <v>51</v>
      </c>
      <c r="CH22" s="52" t="s">
        <v>52</v>
      </c>
      <c r="CI22" s="52" t="s">
        <v>53</v>
      </c>
      <c r="CJ22" s="52" t="s">
        <v>54</v>
      </c>
      <c r="CK22" s="54" t="s">
        <v>55</v>
      </c>
      <c r="CL22" s="96"/>
      <c r="CM22" s="116"/>
      <c r="CN22" s="117"/>
      <c r="CO22" s="118"/>
      <c r="CP22" s="118"/>
      <c r="CQ22" s="119"/>
    </row>
    <row r="23" spans="1:95" s="48" customFormat="1" ht="21" customHeight="1">
      <c r="A23" s="57" t="str">
        <f ca="1" t="shared" si="4"/>
        <v>PDL</v>
      </c>
      <c r="B23" s="57">
        <f ca="1" t="shared" si="4"/>
        <v>49</v>
      </c>
      <c r="C23" s="40">
        <v>3</v>
      </c>
      <c r="D23" s="100" t="str">
        <f ca="1" t="shared" si="5"/>
        <v>GONDRE Francois</v>
      </c>
      <c r="E23" s="57" t="str">
        <f ca="1" t="shared" si="5"/>
        <v>M</v>
      </c>
      <c r="F23" s="57">
        <v>40</v>
      </c>
      <c r="G23" s="101" t="str">
        <f ca="1" t="shared" si="6"/>
        <v>UNION CHOLET JUDO 49</v>
      </c>
      <c r="H23" s="120">
        <v>10</v>
      </c>
      <c r="I23" s="121">
        <v>10</v>
      </c>
      <c r="J23" s="121">
        <v>7</v>
      </c>
      <c r="K23" s="121">
        <v>0</v>
      </c>
      <c r="L23" s="122">
        <v>0</v>
      </c>
      <c r="M23" s="123"/>
      <c r="N23" s="124"/>
      <c r="O23" s="124"/>
      <c r="P23" s="125"/>
      <c r="Q23" s="126">
        <f t="shared" si="7"/>
        <v>27</v>
      </c>
      <c r="R23" s="127"/>
      <c r="S23" s="110"/>
      <c r="T23" s="90">
        <f ca="1" t="shared" si="8"/>
        <v>67</v>
      </c>
      <c r="U23" s="91"/>
      <c r="V23" s="3"/>
      <c r="W23" s="128" t="s">
        <v>56</v>
      </c>
      <c r="X23" s="43" t="s">
        <v>57</v>
      </c>
      <c r="Y23" s="43" t="s">
        <v>58</v>
      </c>
      <c r="Z23" s="43" t="s">
        <v>59</v>
      </c>
      <c r="AA23" s="129" t="s">
        <v>60</v>
      </c>
      <c r="AG23" s="96"/>
      <c r="BC23" s="65"/>
      <c r="BD23" s="66"/>
      <c r="BE23" s="67"/>
      <c r="BF23" s="67"/>
      <c r="BG23" s="68"/>
      <c r="BI23" s="40">
        <v>3</v>
      </c>
      <c r="BJ23" s="57" t="str">
        <f t="shared" si="9"/>
        <v>GONDRE Francois</v>
      </c>
      <c r="BK23" s="57" t="str">
        <f t="shared" si="9"/>
        <v>M</v>
      </c>
      <c r="BL23" s="57">
        <f t="shared" si="9"/>
        <v>40</v>
      </c>
      <c r="BM23" s="57" t="str">
        <f t="shared" si="9"/>
        <v>UNION CHOLET JUDO 49</v>
      </c>
      <c r="BN23" s="120"/>
      <c r="BO23" s="121"/>
      <c r="BP23" s="121"/>
      <c r="BQ23" s="121"/>
      <c r="BR23" s="122"/>
      <c r="BS23" s="123"/>
      <c r="BT23" s="124"/>
      <c r="BU23" s="124"/>
      <c r="BV23" s="125"/>
      <c r="BW23" s="120"/>
      <c r="BX23" s="121"/>
      <c r="BY23" s="121"/>
      <c r="BZ23" s="122"/>
      <c r="CA23" s="131"/>
      <c r="CB23" s="132"/>
      <c r="CC23" s="110"/>
      <c r="CD23" s="90"/>
      <c r="CE23" s="91"/>
      <c r="CF23" s="3"/>
      <c r="CG23" s="53" t="s">
        <v>56</v>
      </c>
      <c r="CH23" s="52" t="s">
        <v>57</v>
      </c>
      <c r="CI23" s="52" t="s">
        <v>58</v>
      </c>
      <c r="CJ23" s="52" t="s">
        <v>59</v>
      </c>
      <c r="CK23" s="54" t="s">
        <v>60</v>
      </c>
      <c r="CL23" s="96"/>
      <c r="CM23" s="116"/>
      <c r="CN23" s="117"/>
      <c r="CO23" s="118"/>
      <c r="CP23" s="118"/>
      <c r="CQ23" s="119"/>
    </row>
    <row r="24" spans="1:95" s="48" customFormat="1" ht="21" customHeight="1" thickBot="1">
      <c r="A24" s="57" t="str">
        <f ca="1" t="shared" si="4"/>
        <v>PDL</v>
      </c>
      <c r="B24" s="57">
        <f ca="1" t="shared" si="4"/>
        <v>49</v>
      </c>
      <c r="C24" s="40">
        <v>4</v>
      </c>
      <c r="D24" s="100" t="str">
        <f ca="1" t="shared" si="5"/>
        <v>PONS Nicolas</v>
      </c>
      <c r="E24" s="57" t="str">
        <f ca="1" t="shared" si="5"/>
        <v>M</v>
      </c>
      <c r="F24" s="57">
        <v>10</v>
      </c>
      <c r="G24" s="101" t="str">
        <f ca="1" t="shared" si="6"/>
        <v>OLYMPIQUE JUDO CHEMILLE</v>
      </c>
      <c r="H24" s="120">
        <v>7</v>
      </c>
      <c r="I24" s="121">
        <v>0</v>
      </c>
      <c r="J24" s="121">
        <v>0</v>
      </c>
      <c r="K24" s="121">
        <v>10</v>
      </c>
      <c r="L24" s="122">
        <v>7</v>
      </c>
      <c r="M24" s="123"/>
      <c r="N24" s="124"/>
      <c r="O24" s="124"/>
      <c r="P24" s="125"/>
      <c r="Q24" s="126">
        <f t="shared" si="7"/>
        <v>24</v>
      </c>
      <c r="R24" s="127"/>
      <c r="S24" s="110"/>
      <c r="T24" s="90">
        <f ca="1" t="shared" si="8"/>
        <v>34</v>
      </c>
      <c r="U24" s="91"/>
      <c r="V24" s="3"/>
      <c r="W24" s="135" t="s">
        <v>61</v>
      </c>
      <c r="X24" s="136" t="s">
        <v>62</v>
      </c>
      <c r="Y24" s="136" t="s">
        <v>63</v>
      </c>
      <c r="Z24" s="136" t="s">
        <v>64</v>
      </c>
      <c r="AA24" s="137" t="s">
        <v>65</v>
      </c>
      <c r="AG24" s="96"/>
      <c r="BC24" s="65"/>
      <c r="BD24" s="66"/>
      <c r="BE24" s="67"/>
      <c r="BF24" s="67"/>
      <c r="BG24" s="68"/>
      <c r="BI24" s="40">
        <v>4</v>
      </c>
      <c r="BJ24" s="57" t="str">
        <f t="shared" si="9"/>
        <v>PONS Nicolas</v>
      </c>
      <c r="BK24" s="57" t="str">
        <f t="shared" si="9"/>
        <v>M</v>
      </c>
      <c r="BL24" s="57">
        <f t="shared" si="9"/>
        <v>10</v>
      </c>
      <c r="BM24" s="57" t="str">
        <f t="shared" si="9"/>
        <v>OLYMPIQUE JUDO CHEMILLE</v>
      </c>
      <c r="BN24" s="120"/>
      <c r="BO24" s="121"/>
      <c r="BP24" s="121"/>
      <c r="BQ24" s="121"/>
      <c r="BR24" s="122"/>
      <c r="BS24" s="123"/>
      <c r="BT24" s="124"/>
      <c r="BU24" s="124"/>
      <c r="BV24" s="125"/>
      <c r="BW24" s="120"/>
      <c r="BX24" s="121"/>
      <c r="BY24" s="121"/>
      <c r="BZ24" s="122"/>
      <c r="CA24" s="131"/>
      <c r="CB24" s="132"/>
      <c r="CC24" s="110"/>
      <c r="CD24" s="90"/>
      <c r="CE24" s="91"/>
      <c r="CF24" s="3"/>
      <c r="CG24" s="138" t="s">
        <v>61</v>
      </c>
      <c r="CH24" s="139" t="s">
        <v>62</v>
      </c>
      <c r="CI24" s="139" t="s">
        <v>63</v>
      </c>
      <c r="CJ24" s="139" t="s">
        <v>64</v>
      </c>
      <c r="CK24" s="140" t="s">
        <v>65</v>
      </c>
      <c r="CL24" s="96"/>
      <c r="CM24" s="116"/>
      <c r="CN24" s="117"/>
      <c r="CO24" s="118"/>
      <c r="CP24" s="118"/>
      <c r="CQ24" s="119"/>
    </row>
    <row r="25" spans="1:95" s="48" customFormat="1" ht="21" customHeight="1">
      <c r="A25" s="57" t="str">
        <f ca="1" t="shared" si="4"/>
        <v>PDL</v>
      </c>
      <c r="B25" s="57">
        <f ca="1" t="shared" si="4"/>
        <v>49</v>
      </c>
      <c r="C25" s="40">
        <v>5</v>
      </c>
      <c r="D25" s="100" t="str">
        <f ca="1" t="shared" si="5"/>
        <v>GASQUET Romain</v>
      </c>
      <c r="E25" s="57" t="str">
        <f ca="1" t="shared" si="5"/>
        <v>M</v>
      </c>
      <c r="F25" s="57">
        <v>30</v>
      </c>
      <c r="G25" s="101" t="str">
        <f ca="1" t="shared" si="6"/>
        <v>OLYMPIQUE JUDO CHEMILLE</v>
      </c>
      <c r="H25" s="120">
        <v>10</v>
      </c>
      <c r="I25" s="121">
        <v>0</v>
      </c>
      <c r="J25" s="121">
        <v>0</v>
      </c>
      <c r="K25" s="121">
        <v>10</v>
      </c>
      <c r="L25" s="122">
        <v>0</v>
      </c>
      <c r="M25" s="123"/>
      <c r="N25" s="124"/>
      <c r="O25" s="124"/>
      <c r="P25" s="125"/>
      <c r="Q25" s="126">
        <f t="shared" si="7"/>
        <v>20</v>
      </c>
      <c r="R25" s="127"/>
      <c r="S25" s="110"/>
      <c r="T25" s="90">
        <f ca="1" t="shared" si="8"/>
        <v>50</v>
      </c>
      <c r="U25" s="91"/>
      <c r="V25" s="3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BC25" s="65"/>
      <c r="BD25" s="67"/>
      <c r="BE25" s="67"/>
      <c r="BF25" s="67"/>
      <c r="BG25" s="68"/>
      <c r="BI25" s="40">
        <v>5</v>
      </c>
      <c r="BJ25" s="57" t="str">
        <f aca="true" t="shared" si="10" ref="BJ25:BK30">D25</f>
        <v>GASQUET Romain</v>
      </c>
      <c r="BK25" s="57" t="str">
        <f t="shared" si="10"/>
        <v>M</v>
      </c>
      <c r="BL25" s="57">
        <f>F26</f>
        <v>30</v>
      </c>
      <c r="BM25" s="57" t="str">
        <f aca="true" t="shared" si="11" ref="BM25:BM30">G25</f>
        <v>OLYMPIQUE JUDO CHEMILLE</v>
      </c>
      <c r="BN25" s="120"/>
      <c r="BO25" s="121"/>
      <c r="BP25" s="121"/>
      <c r="BQ25" s="121"/>
      <c r="BR25" s="122"/>
      <c r="BS25" s="123"/>
      <c r="BT25" s="124"/>
      <c r="BU25" s="124"/>
      <c r="BV25" s="125"/>
      <c r="BW25" s="120"/>
      <c r="BX25" s="121"/>
      <c r="BY25" s="121"/>
      <c r="BZ25" s="122"/>
      <c r="CA25" s="131"/>
      <c r="CB25" s="132"/>
      <c r="CC25" s="110"/>
      <c r="CD25" s="90"/>
      <c r="CE25" s="91"/>
      <c r="CF25" s="3"/>
      <c r="CG25" s="141"/>
      <c r="CH25" s="96"/>
      <c r="CI25" s="96"/>
      <c r="CJ25" s="96"/>
      <c r="CK25" s="96"/>
      <c r="CL25" s="96"/>
      <c r="CM25" s="116"/>
      <c r="CN25" s="117"/>
      <c r="CO25" s="118"/>
      <c r="CP25" s="118"/>
      <c r="CQ25" s="119"/>
    </row>
    <row r="26" spans="1:95" s="48" customFormat="1" ht="21" customHeight="1">
      <c r="A26" s="57" t="str">
        <f ca="1" t="shared" si="4"/>
        <v>PDL</v>
      </c>
      <c r="B26" s="57">
        <f ca="1" t="shared" si="4"/>
        <v>44</v>
      </c>
      <c r="C26" s="40">
        <v>6</v>
      </c>
      <c r="D26" s="100" t="str">
        <f ca="1" t="shared" si="5"/>
        <v>VALLAIS Charles</v>
      </c>
      <c r="E26" s="57" t="str">
        <f ca="1" t="shared" si="5"/>
        <v>M</v>
      </c>
      <c r="F26" s="57">
        <v>30</v>
      </c>
      <c r="G26" s="101" t="str">
        <f ca="1" t="shared" si="6"/>
        <v>ASB REZE</v>
      </c>
      <c r="H26" s="120">
        <v>10</v>
      </c>
      <c r="I26" s="121">
        <v>10</v>
      </c>
      <c r="J26" s="121">
        <v>10</v>
      </c>
      <c r="K26" s="121">
        <v>10</v>
      </c>
      <c r="L26" s="122">
        <v>10</v>
      </c>
      <c r="M26" s="123"/>
      <c r="N26" s="124"/>
      <c r="O26" s="124"/>
      <c r="P26" s="125"/>
      <c r="Q26" s="126">
        <f t="shared" si="7"/>
        <v>50</v>
      </c>
      <c r="R26" s="127"/>
      <c r="S26" s="110"/>
      <c r="T26" s="90">
        <f ca="1" t="shared" si="8"/>
        <v>80</v>
      </c>
      <c r="U26" s="91"/>
      <c r="V26" s="3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BC26" s="65"/>
      <c r="BD26" s="67"/>
      <c r="BE26" s="67"/>
      <c r="BF26" s="67"/>
      <c r="BG26" s="68"/>
      <c r="BI26" s="40">
        <v>6</v>
      </c>
      <c r="BJ26" s="57" t="str">
        <f t="shared" si="10"/>
        <v>VALLAIS Charles</v>
      </c>
      <c r="BK26" s="57" t="str">
        <f t="shared" si="10"/>
        <v>M</v>
      </c>
      <c r="BL26" s="57">
        <f>F25</f>
        <v>30</v>
      </c>
      <c r="BM26" s="57" t="str">
        <f t="shared" si="11"/>
        <v>ASB REZE</v>
      </c>
      <c r="BN26" s="120"/>
      <c r="BO26" s="121"/>
      <c r="BP26" s="121"/>
      <c r="BQ26" s="121"/>
      <c r="BR26" s="122"/>
      <c r="BS26" s="123"/>
      <c r="BT26" s="124"/>
      <c r="BU26" s="124"/>
      <c r="BV26" s="125"/>
      <c r="BW26" s="120"/>
      <c r="BX26" s="121"/>
      <c r="BY26" s="121"/>
      <c r="BZ26" s="122"/>
      <c r="CA26" s="131"/>
      <c r="CB26" s="132"/>
      <c r="CC26" s="110"/>
      <c r="CD26" s="90"/>
      <c r="CE26" s="91"/>
      <c r="CF26" s="3"/>
      <c r="CG26" s="141"/>
      <c r="CH26" s="96"/>
      <c r="CI26" s="96"/>
      <c r="CJ26" s="96"/>
      <c r="CK26" s="96"/>
      <c r="CL26" s="96"/>
      <c r="CM26" s="116"/>
      <c r="CN26" s="117"/>
      <c r="CO26" s="118"/>
      <c r="CP26" s="118"/>
      <c r="CQ26" s="119"/>
    </row>
    <row r="27" spans="1:95" s="48" customFormat="1" ht="21" customHeight="1">
      <c r="A27" s="57" t="str">
        <f ca="1" t="shared" si="4"/>
        <v>PDL</v>
      </c>
      <c r="B27" s="57">
        <f ca="1" t="shared" si="4"/>
        <v>49</v>
      </c>
      <c r="C27" s="40">
        <v>7</v>
      </c>
      <c r="D27" s="100" t="str">
        <f ca="1" t="shared" si="5"/>
        <v>ROY Fabien</v>
      </c>
      <c r="E27" s="57" t="str">
        <f ca="1" t="shared" si="5"/>
        <v>M</v>
      </c>
      <c r="F27" s="57">
        <v>70</v>
      </c>
      <c r="G27" s="101" t="str">
        <f ca="1" t="shared" si="6"/>
        <v>ALLIANCE MAINE ET LOIRE JUDO</v>
      </c>
      <c r="H27" s="120">
        <v>0</v>
      </c>
      <c r="I27" s="121">
        <v>0</v>
      </c>
      <c r="J27" s="121">
        <v>0</v>
      </c>
      <c r="K27" s="121">
        <v>10</v>
      </c>
      <c r="L27" s="122">
        <v>0</v>
      </c>
      <c r="M27" s="123"/>
      <c r="N27" s="124"/>
      <c r="O27" s="124"/>
      <c r="P27" s="125"/>
      <c r="Q27" s="126">
        <f t="shared" si="7"/>
        <v>10</v>
      </c>
      <c r="R27" s="127"/>
      <c r="S27" s="110"/>
      <c r="T27" s="90">
        <f ca="1" t="shared" si="8"/>
        <v>80</v>
      </c>
      <c r="U27" s="91"/>
      <c r="V27" s="3"/>
      <c r="W27" s="96"/>
      <c r="X27" s="96"/>
      <c r="Y27" s="96"/>
      <c r="Z27" s="96"/>
      <c r="AA27" s="130"/>
      <c r="AB27" s="130"/>
      <c r="AC27" s="130"/>
      <c r="AD27" s="130"/>
      <c r="AE27" s="130"/>
      <c r="AF27" s="130"/>
      <c r="AG27" s="96"/>
      <c r="BC27" s="65"/>
      <c r="BD27" s="67"/>
      <c r="BE27" s="67"/>
      <c r="BF27" s="67"/>
      <c r="BG27" s="68"/>
      <c r="BI27" s="40">
        <v>7</v>
      </c>
      <c r="BJ27" s="57" t="str">
        <f t="shared" si="10"/>
        <v>ROY Fabien</v>
      </c>
      <c r="BK27" s="57" t="str">
        <f t="shared" si="10"/>
        <v>M</v>
      </c>
      <c r="BL27" s="57">
        <f>F27</f>
        <v>70</v>
      </c>
      <c r="BM27" s="57" t="str">
        <f t="shared" si="11"/>
        <v>ALLIANCE MAINE ET LOIRE JUDO</v>
      </c>
      <c r="BN27" s="120"/>
      <c r="BO27" s="121"/>
      <c r="BP27" s="121"/>
      <c r="BQ27" s="121"/>
      <c r="BR27" s="122"/>
      <c r="BS27" s="123"/>
      <c r="BT27" s="124"/>
      <c r="BU27" s="124"/>
      <c r="BV27" s="125"/>
      <c r="BW27" s="120"/>
      <c r="BX27" s="121"/>
      <c r="BY27" s="121"/>
      <c r="BZ27" s="122"/>
      <c r="CA27" s="131"/>
      <c r="CB27" s="132"/>
      <c r="CC27" s="110"/>
      <c r="CD27" s="90"/>
      <c r="CE27" s="91"/>
      <c r="CF27" s="3"/>
      <c r="CG27" s="141"/>
      <c r="CH27" s="96"/>
      <c r="CI27" s="96"/>
      <c r="CJ27" s="96"/>
      <c r="CK27" s="130"/>
      <c r="CL27" s="96"/>
      <c r="CM27" s="116"/>
      <c r="CN27" s="117"/>
      <c r="CO27" s="118"/>
      <c r="CP27" s="118"/>
      <c r="CQ27" s="119"/>
    </row>
    <row r="28" spans="1:95" s="48" customFormat="1" ht="21" customHeight="1">
      <c r="A28" s="57" t="str">
        <f ca="1" t="shared" si="4"/>
        <v>PDL</v>
      </c>
      <c r="B28" s="57">
        <f ca="1" t="shared" si="4"/>
        <v>49</v>
      </c>
      <c r="C28" s="40">
        <v>8</v>
      </c>
      <c r="D28" s="100" t="str">
        <f ca="1" t="shared" si="5"/>
        <v>LE Moal Antonin</v>
      </c>
      <c r="E28" s="57" t="str">
        <f ca="1" t="shared" si="5"/>
        <v>M</v>
      </c>
      <c r="F28" s="57">
        <v>30</v>
      </c>
      <c r="G28" s="101" t="str">
        <f ca="1" t="shared" si="6"/>
        <v>ALLIANCE MAINE ET LOIRE JUDO</v>
      </c>
      <c r="H28" s="120">
        <v>0</v>
      </c>
      <c r="I28" s="121">
        <v>10</v>
      </c>
      <c r="J28" s="121">
        <v>10</v>
      </c>
      <c r="K28" s="121">
        <v>10</v>
      </c>
      <c r="L28" s="122">
        <v>10</v>
      </c>
      <c r="M28" s="123"/>
      <c r="N28" s="124"/>
      <c r="O28" s="124"/>
      <c r="P28" s="125"/>
      <c r="Q28" s="126">
        <f t="shared" si="7"/>
        <v>40</v>
      </c>
      <c r="R28" s="127"/>
      <c r="S28" s="110"/>
      <c r="T28" s="90">
        <f ca="1" t="shared" si="8"/>
        <v>70</v>
      </c>
      <c r="U28" s="91"/>
      <c r="V28" s="3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96"/>
      <c r="BC28" s="65"/>
      <c r="BD28" s="67"/>
      <c r="BE28" s="67"/>
      <c r="BF28" s="67"/>
      <c r="BG28" s="68"/>
      <c r="BI28" s="40">
        <v>8</v>
      </c>
      <c r="BJ28" s="57" t="str">
        <f t="shared" si="10"/>
        <v>LE Moal Antonin</v>
      </c>
      <c r="BK28" s="57" t="str">
        <f t="shared" si="10"/>
        <v>M</v>
      </c>
      <c r="BL28" s="57">
        <f>F28</f>
        <v>30</v>
      </c>
      <c r="BM28" s="57" t="str">
        <f t="shared" si="11"/>
        <v>ALLIANCE MAINE ET LOIRE JUDO</v>
      </c>
      <c r="BN28" s="120"/>
      <c r="BO28" s="121"/>
      <c r="BP28" s="121"/>
      <c r="BQ28" s="121"/>
      <c r="BR28" s="122"/>
      <c r="BS28" s="123"/>
      <c r="BT28" s="124"/>
      <c r="BU28" s="124"/>
      <c r="BV28" s="125"/>
      <c r="BW28" s="120"/>
      <c r="BX28" s="121"/>
      <c r="BY28" s="121"/>
      <c r="BZ28" s="122"/>
      <c r="CA28" s="131"/>
      <c r="CB28" s="132"/>
      <c r="CC28" s="110"/>
      <c r="CD28" s="90"/>
      <c r="CE28" s="91"/>
      <c r="CF28" s="3"/>
      <c r="CG28" s="143"/>
      <c r="CH28" s="130"/>
      <c r="CI28" s="130"/>
      <c r="CJ28" s="130"/>
      <c r="CK28" s="130"/>
      <c r="CL28" s="96"/>
      <c r="CM28" s="116"/>
      <c r="CN28" s="117"/>
      <c r="CO28" s="118"/>
      <c r="CP28" s="118"/>
      <c r="CQ28" s="119"/>
    </row>
    <row r="29" spans="1:95" s="48" customFormat="1" ht="21" customHeight="1">
      <c r="A29" s="57" t="str">
        <f ca="1" t="shared" si="4"/>
        <v>PDL</v>
      </c>
      <c r="B29" s="57">
        <f ca="1" t="shared" si="4"/>
        <v>49</v>
      </c>
      <c r="C29" s="40">
        <v>9</v>
      </c>
      <c r="D29" s="100" t="str">
        <f ca="1" t="shared" si="5"/>
        <v>LELIEVRE Thomas</v>
      </c>
      <c r="E29" s="57" t="str">
        <f ca="1" t="shared" si="5"/>
        <v>M</v>
      </c>
      <c r="F29" s="57">
        <v>54</v>
      </c>
      <c r="G29" s="101" t="str">
        <f ca="1" t="shared" si="6"/>
        <v>J.C. DU BASSIN SAUMUROIS</v>
      </c>
      <c r="H29" s="120">
        <v>0</v>
      </c>
      <c r="I29" s="121">
        <v>0</v>
      </c>
      <c r="J29" s="121">
        <v>0</v>
      </c>
      <c r="K29" s="121">
        <v>0</v>
      </c>
      <c r="L29" s="122">
        <v>0</v>
      </c>
      <c r="M29" s="123"/>
      <c r="N29" s="124"/>
      <c r="O29" s="124"/>
      <c r="P29" s="125"/>
      <c r="Q29" s="126">
        <f t="shared" si="7"/>
        <v>0</v>
      </c>
      <c r="R29" s="127"/>
      <c r="S29" s="110"/>
      <c r="T29" s="90">
        <f ca="1" t="shared" si="8"/>
        <v>54</v>
      </c>
      <c r="U29" s="91"/>
      <c r="V29" s="3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96"/>
      <c r="BC29" s="65"/>
      <c r="BD29" s="67"/>
      <c r="BE29" s="67"/>
      <c r="BF29" s="67"/>
      <c r="BG29" s="68"/>
      <c r="BI29" s="40">
        <v>9</v>
      </c>
      <c r="BJ29" s="57" t="str">
        <f t="shared" si="10"/>
        <v>LELIEVRE Thomas</v>
      </c>
      <c r="BK29" s="57" t="str">
        <f t="shared" si="10"/>
        <v>M</v>
      </c>
      <c r="BL29" s="57">
        <f>F29</f>
        <v>54</v>
      </c>
      <c r="BM29" s="57" t="str">
        <f t="shared" si="11"/>
        <v>J.C. DU BASSIN SAUMUROIS</v>
      </c>
      <c r="BN29" s="120"/>
      <c r="BO29" s="121"/>
      <c r="BP29" s="121"/>
      <c r="BQ29" s="121"/>
      <c r="BR29" s="122"/>
      <c r="BS29" s="123"/>
      <c r="BT29" s="124"/>
      <c r="BU29" s="124"/>
      <c r="BV29" s="125"/>
      <c r="BW29" s="120"/>
      <c r="BX29" s="121"/>
      <c r="BY29" s="121"/>
      <c r="BZ29" s="122"/>
      <c r="CA29" s="131"/>
      <c r="CB29" s="132"/>
      <c r="CC29" s="110"/>
      <c r="CD29" s="90"/>
      <c r="CE29" s="91"/>
      <c r="CF29" s="3"/>
      <c r="CG29" s="143"/>
      <c r="CH29" s="130"/>
      <c r="CI29" s="130"/>
      <c r="CJ29" s="130"/>
      <c r="CK29" s="130"/>
      <c r="CL29" s="96"/>
      <c r="CM29" s="116"/>
      <c r="CN29" s="117"/>
      <c r="CO29" s="118"/>
      <c r="CP29" s="118"/>
      <c r="CQ29" s="119"/>
    </row>
    <row r="30" spans="1:95" s="48" customFormat="1" ht="21" customHeight="1" thickBot="1">
      <c r="A30" s="57" t="str">
        <f ca="1" t="shared" si="4"/>
        <v>BRE</v>
      </c>
      <c r="B30" s="57">
        <f ca="1" t="shared" si="4"/>
        <v>35</v>
      </c>
      <c r="C30" s="40">
        <v>10</v>
      </c>
      <c r="D30" s="100" t="str">
        <f ca="1" t="shared" si="5"/>
        <v>BEAULIEU Aleksandr</v>
      </c>
      <c r="E30" s="57" t="str">
        <f ca="1" t="shared" si="5"/>
        <v>M</v>
      </c>
      <c r="F30" s="57">
        <v>67</v>
      </c>
      <c r="G30" s="101" t="str">
        <f ca="1" t="shared" si="6"/>
        <v>J C DES MARCHES DE BRETAGNE</v>
      </c>
      <c r="H30" s="144">
        <v>0</v>
      </c>
      <c r="I30" s="145">
        <v>10</v>
      </c>
      <c r="J30" s="145">
        <v>0</v>
      </c>
      <c r="K30" s="145">
        <v>0</v>
      </c>
      <c r="L30" s="146">
        <v>0</v>
      </c>
      <c r="M30" s="147"/>
      <c r="N30" s="148"/>
      <c r="O30" s="148"/>
      <c r="P30" s="149"/>
      <c r="Q30" s="150">
        <f t="shared" si="7"/>
        <v>10</v>
      </c>
      <c r="R30" s="151"/>
      <c r="S30" s="110"/>
      <c r="T30" s="90">
        <f ca="1" t="shared" si="8"/>
        <v>77</v>
      </c>
      <c r="U30" s="91"/>
      <c r="V30" s="3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96"/>
      <c r="BC30" s="70"/>
      <c r="BD30" s="71"/>
      <c r="BE30" s="71"/>
      <c r="BF30" s="71"/>
      <c r="BG30" s="72"/>
      <c r="BI30" s="40">
        <v>10</v>
      </c>
      <c r="BJ30" s="57" t="str">
        <f t="shared" si="10"/>
        <v>BEAULIEU Aleksandr</v>
      </c>
      <c r="BK30" s="57" t="str">
        <f t="shared" si="10"/>
        <v>M</v>
      </c>
      <c r="BL30" s="57">
        <f>F30</f>
        <v>67</v>
      </c>
      <c r="BM30" s="57" t="str">
        <f t="shared" si="11"/>
        <v>J C DES MARCHES DE BRETAGNE</v>
      </c>
      <c r="BN30" s="144"/>
      <c r="BO30" s="145"/>
      <c r="BP30" s="145"/>
      <c r="BQ30" s="145"/>
      <c r="BR30" s="146"/>
      <c r="BS30" s="147"/>
      <c r="BT30" s="148"/>
      <c r="BU30" s="148"/>
      <c r="BV30" s="149"/>
      <c r="BW30" s="144"/>
      <c r="BX30" s="145"/>
      <c r="BY30" s="145"/>
      <c r="BZ30" s="146"/>
      <c r="CA30" s="152"/>
      <c r="CB30" s="153"/>
      <c r="CC30" s="110"/>
      <c r="CD30" s="90"/>
      <c r="CE30" s="91"/>
      <c r="CF30" s="3"/>
      <c r="CG30" s="154"/>
      <c r="CH30" s="155"/>
      <c r="CI30" s="155"/>
      <c r="CJ30" s="155"/>
      <c r="CK30" s="155"/>
      <c r="CL30" s="156"/>
      <c r="CM30" s="157"/>
      <c r="CN30" s="158"/>
      <c r="CO30" s="159"/>
      <c r="CP30" s="159"/>
      <c r="CQ30" s="160"/>
    </row>
    <row r="31" spans="1:90" s="48" customFormat="1" ht="11.25">
      <c r="A31" s="64"/>
      <c r="B31" s="64"/>
      <c r="C31" s="64"/>
      <c r="D31" s="161"/>
      <c r="E31" s="161"/>
      <c r="F31" s="161"/>
      <c r="G31" s="161"/>
      <c r="H31" s="161"/>
      <c r="I31" s="161"/>
      <c r="J31" s="161"/>
      <c r="K31" s="161"/>
      <c r="L31" s="161"/>
      <c r="M31" s="64"/>
      <c r="N31" s="64" t="s">
        <v>125</v>
      </c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I31" s="64"/>
      <c r="BJ31" s="161"/>
      <c r="BK31" s="161"/>
      <c r="BL31" s="161"/>
      <c r="BM31" s="161"/>
      <c r="BN31" s="161"/>
      <c r="BO31" s="161"/>
      <c r="BP31" s="161"/>
      <c r="BQ31" s="161"/>
      <c r="BR31" s="161"/>
      <c r="BS31" s="64"/>
      <c r="BT31" s="64" t="s">
        <v>125</v>
      </c>
      <c r="BU31" s="64"/>
      <c r="BV31" s="64"/>
      <c r="BW31" s="64"/>
      <c r="BX31" s="64"/>
      <c r="BY31" s="64"/>
      <c r="BZ31" s="64"/>
      <c r="CA31" s="64"/>
      <c r="CB31" s="64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80" s="48" customFormat="1" ht="11.25" hidden="1">
      <c r="A32" s="64"/>
      <c r="B32" s="64"/>
      <c r="C32" s="73">
        <f>COUNT(H32:BG32)</f>
        <v>25</v>
      </c>
      <c r="D32" s="73"/>
      <c r="F32" s="64"/>
      <c r="G32" s="162" t="s">
        <v>126</v>
      </c>
      <c r="H32" s="163">
        <v>1</v>
      </c>
      <c r="I32" s="163">
        <v>2</v>
      </c>
      <c r="J32" s="163">
        <v>3</v>
      </c>
      <c r="K32" s="163">
        <v>4</v>
      </c>
      <c r="L32" s="163">
        <v>5</v>
      </c>
      <c r="M32" s="163">
        <v>6</v>
      </c>
      <c r="N32" s="163">
        <v>7</v>
      </c>
      <c r="O32" s="163">
        <v>8</v>
      </c>
      <c r="P32" s="163">
        <v>9</v>
      </c>
      <c r="Q32" s="163">
        <v>10</v>
      </c>
      <c r="R32" s="163">
        <v>11</v>
      </c>
      <c r="S32" s="163">
        <v>12</v>
      </c>
      <c r="T32" s="163">
        <v>13</v>
      </c>
      <c r="U32" s="163">
        <v>14</v>
      </c>
      <c r="V32" s="163">
        <v>15</v>
      </c>
      <c r="W32" s="163">
        <v>16</v>
      </c>
      <c r="X32" s="163">
        <v>17</v>
      </c>
      <c r="Y32" s="163">
        <v>18</v>
      </c>
      <c r="Z32" s="163">
        <v>19</v>
      </c>
      <c r="AA32" s="163">
        <v>20</v>
      </c>
      <c r="AB32" s="163">
        <v>21</v>
      </c>
      <c r="AC32" s="163">
        <v>22</v>
      </c>
      <c r="AD32" s="163">
        <v>23</v>
      </c>
      <c r="AE32" s="163">
        <v>24</v>
      </c>
      <c r="AF32" s="163">
        <v>25</v>
      </c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</row>
    <row r="33" spans="1:80" s="48" customFormat="1" ht="11.25" hidden="1">
      <c r="A33" s="64"/>
      <c r="B33" s="64"/>
      <c r="F33" s="64"/>
      <c r="G33" s="165" t="s">
        <v>127</v>
      </c>
      <c r="H33" s="163">
        <v>1</v>
      </c>
      <c r="I33" s="163">
        <v>1</v>
      </c>
      <c r="J33" s="163">
        <v>1</v>
      </c>
      <c r="K33" s="163">
        <v>1</v>
      </c>
      <c r="L33" s="163">
        <v>1</v>
      </c>
      <c r="M33" s="163">
        <v>2</v>
      </c>
      <c r="N33" s="163">
        <v>2</v>
      </c>
      <c r="O33" s="163">
        <v>2</v>
      </c>
      <c r="P33" s="163">
        <v>2</v>
      </c>
      <c r="Q33" s="163">
        <v>2</v>
      </c>
      <c r="R33" s="163">
        <v>3</v>
      </c>
      <c r="S33" s="163">
        <v>3</v>
      </c>
      <c r="T33" s="163">
        <v>3</v>
      </c>
      <c r="U33" s="163">
        <v>3</v>
      </c>
      <c r="V33" s="163">
        <v>4</v>
      </c>
      <c r="W33" s="163">
        <v>4</v>
      </c>
      <c r="X33" s="163">
        <v>4</v>
      </c>
      <c r="Y33" s="163">
        <v>4</v>
      </c>
      <c r="Z33" s="163">
        <v>4</v>
      </c>
      <c r="AA33" s="163">
        <v>5</v>
      </c>
      <c r="AB33" s="163">
        <v>5</v>
      </c>
      <c r="AC33" s="163">
        <v>5</v>
      </c>
      <c r="AD33" s="163">
        <v>5</v>
      </c>
      <c r="AE33" s="163">
        <v>5</v>
      </c>
      <c r="AF33" s="163">
        <v>5</v>
      </c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1:90" s="48" customFormat="1" ht="11.25" hidden="1">
      <c r="A34" s="64"/>
      <c r="B34" s="64"/>
      <c r="C34" s="73"/>
      <c r="F34" s="64"/>
      <c r="G34" s="165" t="s">
        <v>128</v>
      </c>
      <c r="H34" s="163">
        <v>1</v>
      </c>
      <c r="I34" s="163">
        <v>1</v>
      </c>
      <c r="J34" s="163">
        <v>1</v>
      </c>
      <c r="K34" s="163">
        <v>1</v>
      </c>
      <c r="L34" s="163">
        <v>2</v>
      </c>
      <c r="M34" s="163">
        <v>1</v>
      </c>
      <c r="N34" s="163">
        <v>2</v>
      </c>
      <c r="O34" s="163">
        <v>2</v>
      </c>
      <c r="P34" s="163">
        <v>2</v>
      </c>
      <c r="Q34" s="163">
        <v>2</v>
      </c>
      <c r="R34" s="163">
        <v>3</v>
      </c>
      <c r="S34" s="163">
        <v>3</v>
      </c>
      <c r="T34" s="163">
        <v>3</v>
      </c>
      <c r="U34" s="163">
        <v>3</v>
      </c>
      <c r="V34" s="163">
        <v>3</v>
      </c>
      <c r="W34" s="163">
        <v>3</v>
      </c>
      <c r="X34" s="163">
        <v>4</v>
      </c>
      <c r="Y34" s="163">
        <v>4</v>
      </c>
      <c r="Z34" s="163">
        <v>4</v>
      </c>
      <c r="AA34" s="163">
        <v>5</v>
      </c>
      <c r="AB34" s="163">
        <v>4</v>
      </c>
      <c r="AC34" s="163">
        <v>4</v>
      </c>
      <c r="AD34" s="163">
        <v>5</v>
      </c>
      <c r="AE34" s="163">
        <v>5</v>
      </c>
      <c r="AF34" s="163">
        <v>5</v>
      </c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</row>
    <row r="35" spans="13:80" ht="11.25"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</row>
    <row r="36" spans="61:80" ht="11.25"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</row>
    <row r="37" spans="61:80" ht="11.25"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</row>
    <row r="38" spans="61:80" ht="11.25"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</row>
    <row r="39" spans="61:80" ht="11.25"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</row>
    <row r="40" spans="61:80" ht="11.25"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</row>
    <row r="41" spans="61:80" ht="11.25"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</row>
    <row r="42" spans="61:80" ht="11.25"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</row>
    <row r="43" spans="61:80" ht="11.25"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</row>
    <row r="44" spans="61:80" ht="11.25"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</row>
    <row r="45" spans="61:80" ht="11.25"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</row>
    <row r="46" spans="61:80" ht="11.25"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</row>
    <row r="47" spans="61:80" ht="11.25"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</row>
    <row r="48" spans="61:80" ht="11.25"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</row>
    <row r="49" spans="61:80" ht="11.25"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</row>
  </sheetData>
  <sheetProtection selectLockedCells="1"/>
  <mergeCells count="71">
    <mergeCell ref="T26:U26"/>
    <mergeCell ref="Q30:R30"/>
    <mergeCell ref="T30:U30"/>
    <mergeCell ref="BV1:BX1"/>
    <mergeCell ref="BQ2:BT2"/>
    <mergeCell ref="BV2:BV3"/>
    <mergeCell ref="BW2:BW3"/>
    <mergeCell ref="BX2:BX3"/>
    <mergeCell ref="BP4:BX4"/>
    <mergeCell ref="BP5:BR5"/>
    <mergeCell ref="BS19:BV19"/>
    <mergeCell ref="BW19:BZ19"/>
    <mergeCell ref="Q25:R25"/>
    <mergeCell ref="T25:U25"/>
    <mergeCell ref="W20:AA20"/>
    <mergeCell ref="Q20:R20"/>
    <mergeCell ref="T20:U20"/>
    <mergeCell ref="Q21:R21"/>
    <mergeCell ref="T21:U21"/>
    <mergeCell ref="Q28:R28"/>
    <mergeCell ref="T28:U28"/>
    <mergeCell ref="Q29:R29"/>
    <mergeCell ref="T29:U29"/>
    <mergeCell ref="CA21:CB21"/>
    <mergeCell ref="Q27:R27"/>
    <mergeCell ref="T27:U27"/>
    <mergeCell ref="Q22:R22"/>
    <mergeCell ref="T22:U22"/>
    <mergeCell ref="Q23:R23"/>
    <mergeCell ref="T23:U23"/>
    <mergeCell ref="Q24:R24"/>
    <mergeCell ref="T24:U24"/>
    <mergeCell ref="Q26:R26"/>
    <mergeCell ref="CH5:CJ6"/>
    <mergeCell ref="CK5:CL6"/>
    <mergeCell ref="CK7:CM7"/>
    <mergeCell ref="CA20:CB20"/>
    <mergeCell ref="CD20:CE20"/>
    <mergeCell ref="CD22:CE22"/>
    <mergeCell ref="CA23:CB23"/>
    <mergeCell ref="CD23:CE23"/>
    <mergeCell ref="CA24:CB24"/>
    <mergeCell ref="CD24:CE24"/>
    <mergeCell ref="J5:L5"/>
    <mergeCell ref="J4:R4"/>
    <mergeCell ref="AE5:AF6"/>
    <mergeCell ref="AB5:AD6"/>
    <mergeCell ref="K2:N2"/>
    <mergeCell ref="P2:P3"/>
    <mergeCell ref="Q2:Q3"/>
    <mergeCell ref="R2:R3"/>
    <mergeCell ref="P1:R1"/>
    <mergeCell ref="CD28:CE28"/>
    <mergeCell ref="CA29:CB29"/>
    <mergeCell ref="CD29:CE29"/>
    <mergeCell ref="BC6:BG6"/>
    <mergeCell ref="M19:P19"/>
    <mergeCell ref="CA28:CB28"/>
    <mergeCell ref="CA25:CB25"/>
    <mergeCell ref="CD25:CE25"/>
    <mergeCell ref="CA26:CB26"/>
    <mergeCell ref="CA30:CB30"/>
    <mergeCell ref="CG20:CK20"/>
    <mergeCell ref="CN4:CQ5"/>
    <mergeCell ref="CN6:CQ6"/>
    <mergeCell ref="CD30:CE30"/>
    <mergeCell ref="CD26:CE26"/>
    <mergeCell ref="CA27:CB27"/>
    <mergeCell ref="CD27:CE27"/>
    <mergeCell ref="CD21:CE21"/>
    <mergeCell ref="CA22:CB22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CW32"/>
  <sheetViews>
    <sheetView zoomScale="87" zoomScaleNormal="87" workbookViewId="0" topLeftCell="A7">
      <pane xSplit="7" ySplit="2" topLeftCell="H9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H8" sqref="H8"/>
    </sheetView>
  </sheetViews>
  <sheetFormatPr defaultColWidth="11.421875" defaultRowHeight="12.75"/>
  <cols>
    <col min="1" max="1" width="6.140625" style="48" hidden="1" customWidth="1"/>
    <col min="2" max="2" width="5.140625" style="48" hidden="1" customWidth="1"/>
    <col min="3" max="3" width="4.421875" style="73" customWidth="1"/>
    <col min="4" max="4" width="25.140625" style="48" customWidth="1"/>
    <col min="5" max="5" width="3.140625" style="48" customWidth="1"/>
    <col min="6" max="6" width="7.7109375" style="48" customWidth="1"/>
    <col min="7" max="7" width="22.00390625" style="48" customWidth="1"/>
    <col min="8" max="29" width="4.00390625" style="48" customWidth="1"/>
    <col min="30" max="31" width="4.00390625" style="64" customWidth="1"/>
    <col min="32" max="43" width="4.00390625" style="64" hidden="1" customWidth="1"/>
    <col min="44" max="44" width="2.140625" style="48" customWidth="1"/>
    <col min="45" max="50" width="11.421875" style="0" hidden="1" customWidth="1"/>
    <col min="51" max="53" width="11.421875" style="48" hidden="1" customWidth="1"/>
    <col min="54" max="54" width="10.7109375" style="48" hidden="1" customWidth="1"/>
    <col min="55" max="59" width="4.57421875" style="48" hidden="1" customWidth="1"/>
    <col min="60" max="60" width="11.421875" style="48" customWidth="1"/>
    <col min="61" max="61" width="4.28125" style="48" hidden="1" customWidth="1"/>
    <col min="62" max="62" width="25.00390625" style="48" hidden="1" customWidth="1"/>
    <col min="63" max="63" width="3.00390625" style="48" hidden="1" customWidth="1"/>
    <col min="64" max="64" width="7.7109375" style="48" hidden="1" customWidth="1"/>
    <col min="65" max="65" width="21.8515625" style="48" hidden="1" customWidth="1"/>
    <col min="66" max="94" width="4.00390625" style="48" hidden="1" customWidth="1"/>
    <col min="95" max="100" width="11.421875" style="48" customWidth="1"/>
    <col min="101" max="101" width="0" style="48" hidden="1" customWidth="1"/>
    <col min="102" max="16384" width="11.421875" style="48" customWidth="1"/>
  </cols>
  <sheetData>
    <row r="1" spans="3:101" s="168" customFormat="1" ht="13.5" thickBot="1">
      <c r="C1" s="169">
        <v>9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 t="s">
        <v>0</v>
      </c>
      <c r="Q1" s="6"/>
      <c r="R1" s="6"/>
      <c r="S1" s="5"/>
      <c r="T1" s="5"/>
      <c r="U1" s="5"/>
      <c r="V1" s="4"/>
      <c r="W1" s="4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BI1" s="169">
        <v>9</v>
      </c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6" t="s">
        <v>0</v>
      </c>
      <c r="BW1" s="6"/>
      <c r="BX1" s="6"/>
      <c r="BY1" s="5"/>
      <c r="BZ1" s="5"/>
      <c r="CA1" s="5"/>
      <c r="CB1" s="4"/>
      <c r="CC1" s="4"/>
      <c r="CW1" s="168" t="s">
        <v>179</v>
      </c>
    </row>
    <row r="2" spans="3:101" s="168" customFormat="1" ht="16.5" customHeight="1" thickBot="1">
      <c r="C2" s="171"/>
      <c r="D2" s="5"/>
      <c r="E2" s="5"/>
      <c r="F2" s="8" t="s">
        <v>2</v>
      </c>
      <c r="G2" s="9" t="s">
        <v>180</v>
      </c>
      <c r="H2" s="5">
        <v>2</v>
      </c>
      <c r="I2" s="5"/>
      <c r="J2" s="10" t="s">
        <v>4</v>
      </c>
      <c r="K2" s="172">
        <f ca="1">TODAY()</f>
        <v>41798</v>
      </c>
      <c r="L2" s="172"/>
      <c r="M2" s="172"/>
      <c r="N2" s="172"/>
      <c r="O2" s="5"/>
      <c r="P2" s="173" t="s">
        <v>130</v>
      </c>
      <c r="Q2" s="173"/>
      <c r="R2" s="12"/>
      <c r="S2" s="5"/>
      <c r="V2" s="4"/>
      <c r="W2" s="4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BI2" s="171"/>
      <c r="BJ2" s="5"/>
      <c r="BK2" s="5"/>
      <c r="BL2" s="8" t="s">
        <v>2</v>
      </c>
      <c r="BM2" s="9" t="str">
        <f>G2</f>
        <v>28 -  C2 M M</v>
      </c>
      <c r="BN2" s="5"/>
      <c r="BO2" s="5"/>
      <c r="BP2" s="10" t="s">
        <v>4</v>
      </c>
      <c r="BQ2" s="172">
        <f ca="1">TODAY()</f>
        <v>41798</v>
      </c>
      <c r="BR2" s="172"/>
      <c r="BS2" s="172"/>
      <c r="BT2" s="172"/>
      <c r="BU2" s="5"/>
      <c r="BV2" s="173"/>
      <c r="BW2" s="173"/>
      <c r="BX2" s="12"/>
      <c r="BY2" s="5"/>
      <c r="CB2" s="4"/>
      <c r="CC2" s="4"/>
      <c r="CW2" s="168" t="s">
        <v>181</v>
      </c>
    </row>
    <row r="3" spans="3:81" s="168" customFormat="1" ht="13.5" customHeight="1" thickBot="1">
      <c r="C3" s="171"/>
      <c r="D3" s="5"/>
      <c r="E3" s="5"/>
      <c r="F3" s="4"/>
      <c r="G3" s="5"/>
      <c r="H3" s="5"/>
      <c r="I3" s="5"/>
      <c r="J3" s="5"/>
      <c r="K3" s="5"/>
      <c r="L3" s="5"/>
      <c r="M3" s="5"/>
      <c r="N3" s="5"/>
      <c r="O3" s="5"/>
      <c r="P3" s="174"/>
      <c r="Q3" s="174"/>
      <c r="R3" s="14"/>
      <c r="S3" s="5"/>
      <c r="T3" s="5"/>
      <c r="U3" s="5"/>
      <c r="V3" s="4"/>
      <c r="W3" s="4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BI3" s="171"/>
      <c r="BJ3" s="5"/>
      <c r="BK3" s="5"/>
      <c r="BL3" s="4"/>
      <c r="BM3" s="5"/>
      <c r="BN3" s="5"/>
      <c r="BO3" s="5"/>
      <c r="BP3" s="5"/>
      <c r="BQ3" s="5"/>
      <c r="BR3" s="5"/>
      <c r="BS3" s="5"/>
      <c r="BT3" s="5"/>
      <c r="BU3" s="5"/>
      <c r="BV3" s="174"/>
      <c r="BW3" s="174"/>
      <c r="BX3" s="14"/>
      <c r="BY3" s="5"/>
      <c r="BZ3" s="5"/>
      <c r="CA3" s="5"/>
      <c r="CB3" s="4"/>
      <c r="CC3" s="4"/>
    </row>
    <row r="4" spans="3:81" s="168" customFormat="1" ht="13.5" thickBot="1">
      <c r="C4" s="171"/>
      <c r="D4" s="5"/>
      <c r="E4" s="5"/>
      <c r="F4" s="18"/>
      <c r="G4" s="175"/>
      <c r="H4" s="5"/>
      <c r="I4" s="5"/>
      <c r="J4" s="5" t="s">
        <v>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4"/>
      <c r="W4" s="4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BI4" s="171"/>
      <c r="BJ4" s="5"/>
      <c r="BK4" s="5"/>
      <c r="BL4" s="18"/>
      <c r="BM4" s="175"/>
      <c r="BN4" s="5"/>
      <c r="BO4" s="5"/>
      <c r="BP4" s="5" t="s">
        <v>7</v>
      </c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4"/>
      <c r="CC4" s="4"/>
    </row>
    <row r="5" spans="3:87" s="168" customFormat="1" ht="13.5" customHeight="1" thickTop="1">
      <c r="C5" s="171"/>
      <c r="D5" s="5"/>
      <c r="E5" s="5"/>
      <c r="F5" s="18" t="s">
        <v>9</v>
      </c>
      <c r="G5" s="176"/>
      <c r="H5" s="5"/>
      <c r="I5" s="5"/>
      <c r="J5" s="10" t="s">
        <v>10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4"/>
      <c r="Y5" s="21" t="s">
        <v>11</v>
      </c>
      <c r="Z5" s="21"/>
      <c r="AA5" s="22"/>
      <c r="AB5" s="23" t="str">
        <f>LEFT(G2,2)</f>
        <v>28</v>
      </c>
      <c r="AC5" s="24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BI5" s="171"/>
      <c r="BJ5" s="5"/>
      <c r="BK5" s="5"/>
      <c r="BL5" s="18" t="s">
        <v>9</v>
      </c>
      <c r="BM5" s="176"/>
      <c r="BN5" s="5"/>
      <c r="BO5" s="5"/>
      <c r="BP5" s="10" t="s">
        <v>10</v>
      </c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4"/>
      <c r="CE5" s="21" t="s">
        <v>11</v>
      </c>
      <c r="CF5" s="21"/>
      <c r="CG5" s="22"/>
      <c r="CH5" s="23" t="str">
        <f>AB5</f>
        <v>28</v>
      </c>
      <c r="CI5" s="24"/>
    </row>
    <row r="6" spans="3:87" s="168" customFormat="1" ht="13.5" customHeight="1" thickBot="1">
      <c r="C6" s="171"/>
      <c r="D6" s="5"/>
      <c r="E6" s="5"/>
      <c r="F6" s="4"/>
      <c r="G6" s="177"/>
      <c r="H6" s="5"/>
      <c r="I6" s="5"/>
      <c r="J6" s="10"/>
      <c r="K6" s="10"/>
      <c r="L6" s="5"/>
      <c r="M6" s="5"/>
      <c r="N6" s="5"/>
      <c r="O6" s="5"/>
      <c r="P6" s="5"/>
      <c r="Q6" s="5"/>
      <c r="R6" s="5"/>
      <c r="S6" s="5"/>
      <c r="T6" s="5"/>
      <c r="U6" s="5"/>
      <c r="V6" s="4"/>
      <c r="Y6" s="21"/>
      <c r="Z6" s="21"/>
      <c r="AA6" s="22"/>
      <c r="AB6" s="26"/>
      <c r="AC6" s="27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BC6" s="178"/>
      <c r="BD6" s="178"/>
      <c r="BE6" s="178"/>
      <c r="BF6" s="178"/>
      <c r="BG6" s="178"/>
      <c r="BI6" s="171"/>
      <c r="BJ6" s="5"/>
      <c r="BK6" s="5"/>
      <c r="BL6" s="4"/>
      <c r="BM6" s="177"/>
      <c r="BN6" s="5"/>
      <c r="BO6" s="5"/>
      <c r="BP6" s="10"/>
      <c r="BQ6" s="10"/>
      <c r="BR6" s="5"/>
      <c r="BS6" s="5"/>
      <c r="BT6" s="5"/>
      <c r="BU6" s="5"/>
      <c r="BV6" s="5"/>
      <c r="BW6" s="5"/>
      <c r="BX6" s="5"/>
      <c r="BY6" s="5"/>
      <c r="BZ6" s="5"/>
      <c r="CA6" s="5"/>
      <c r="CB6" s="4"/>
      <c r="CE6" s="21"/>
      <c r="CF6" s="21"/>
      <c r="CG6" s="22"/>
      <c r="CH6" s="26"/>
      <c r="CI6" s="27"/>
    </row>
    <row r="7" spans="3:94" s="168" customFormat="1" ht="18.75" customHeight="1" thickTop="1">
      <c r="C7" s="171"/>
      <c r="D7" s="5"/>
      <c r="E7" s="5"/>
      <c r="F7" s="179"/>
      <c r="G7" s="10"/>
      <c r="H7" s="10"/>
      <c r="I7" s="10"/>
      <c r="J7" s="10"/>
      <c r="K7" s="5"/>
      <c r="L7" s="5"/>
      <c r="M7" s="5"/>
      <c r="N7" s="5"/>
      <c r="O7" s="5"/>
      <c r="P7" s="5"/>
      <c r="Q7" s="5"/>
      <c r="R7" s="5"/>
      <c r="S7" s="5"/>
      <c r="T7" s="180"/>
      <c r="U7" s="5"/>
      <c r="V7" s="4"/>
      <c r="W7" s="4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BB7" s="168" t="s">
        <v>13</v>
      </c>
      <c r="BC7" s="181"/>
      <c r="BD7" s="182"/>
      <c r="BE7" s="182"/>
      <c r="BF7" s="182"/>
      <c r="BG7" s="183"/>
      <c r="BI7" s="171"/>
      <c r="BJ7" s="5"/>
      <c r="BK7" s="5"/>
      <c r="BL7" s="179"/>
      <c r="BM7" s="10"/>
      <c r="BN7" s="10"/>
      <c r="BO7" s="10"/>
      <c r="BP7" s="10"/>
      <c r="BQ7" s="5"/>
      <c r="BR7" s="5"/>
      <c r="BS7" s="5"/>
      <c r="BT7" s="5"/>
      <c r="BU7" s="5"/>
      <c r="BV7" s="5"/>
      <c r="BW7" s="5"/>
      <c r="BX7" s="5"/>
      <c r="BY7" s="5"/>
      <c r="BZ7" s="180"/>
      <c r="CA7" s="5"/>
      <c r="CB7" s="4"/>
      <c r="CC7" s="4"/>
      <c r="CJ7" s="184" t="s">
        <v>13</v>
      </c>
      <c r="CK7" s="184"/>
      <c r="CL7" s="185"/>
      <c r="CM7" s="181"/>
      <c r="CN7" s="182"/>
      <c r="CO7" s="182"/>
      <c r="CP7" s="183"/>
    </row>
    <row r="8" spans="1:94" ht="20.25" customHeight="1">
      <c r="A8" s="40" t="s">
        <v>14</v>
      </c>
      <c r="B8" s="40" t="s">
        <v>15</v>
      </c>
      <c r="C8" s="41" t="s">
        <v>16</v>
      </c>
      <c r="D8" s="41" t="s">
        <v>17</v>
      </c>
      <c r="E8" s="41" t="s">
        <v>18</v>
      </c>
      <c r="F8" s="41" t="s">
        <v>19</v>
      </c>
      <c r="G8" s="186" t="s">
        <v>20</v>
      </c>
      <c r="H8" s="42" t="s">
        <v>30</v>
      </c>
      <c r="I8" s="42" t="s">
        <v>61</v>
      </c>
      <c r="J8" s="42" t="s">
        <v>53</v>
      </c>
      <c r="K8" s="42" t="s">
        <v>59</v>
      </c>
      <c r="L8" s="42" t="s">
        <v>38</v>
      </c>
      <c r="M8" s="42" t="s">
        <v>31</v>
      </c>
      <c r="N8" s="42" t="s">
        <v>37</v>
      </c>
      <c r="O8" s="43" t="s">
        <v>41</v>
      </c>
      <c r="P8" s="42" t="s">
        <v>39</v>
      </c>
      <c r="Q8" s="42" t="s">
        <v>40</v>
      </c>
      <c r="R8" s="42" t="s">
        <v>23</v>
      </c>
      <c r="S8" s="43" t="s">
        <v>29</v>
      </c>
      <c r="T8" s="42" t="s">
        <v>26</v>
      </c>
      <c r="U8" s="42" t="s">
        <v>44</v>
      </c>
      <c r="V8" s="42" t="s">
        <v>28</v>
      </c>
      <c r="W8" s="42" t="s">
        <v>43</v>
      </c>
      <c r="X8" s="43" t="s">
        <v>36</v>
      </c>
      <c r="Y8" s="42" t="s">
        <v>32</v>
      </c>
      <c r="Z8" s="42" t="s">
        <v>34</v>
      </c>
      <c r="AA8" s="42" t="s">
        <v>27</v>
      </c>
      <c r="AB8" s="44" t="s">
        <v>24</v>
      </c>
      <c r="AC8" s="42" t="s">
        <v>63</v>
      </c>
      <c r="AD8" s="187" t="s">
        <v>46</v>
      </c>
      <c r="AE8" s="42" t="s">
        <v>21</v>
      </c>
      <c r="AF8" s="46" t="s">
        <v>47</v>
      </c>
      <c r="AG8" s="46" t="s">
        <v>48</v>
      </c>
      <c r="AH8" s="46" t="s">
        <v>50</v>
      </c>
      <c r="AI8" s="46" t="s">
        <v>56</v>
      </c>
      <c r="AJ8" s="46" t="s">
        <v>58</v>
      </c>
      <c r="AK8" s="46" t="s">
        <v>51</v>
      </c>
      <c r="AL8" s="46" t="s">
        <v>52</v>
      </c>
      <c r="AM8" s="46" t="s">
        <v>54</v>
      </c>
      <c r="AN8" s="46" t="s">
        <v>55</v>
      </c>
      <c r="AO8" s="46" t="s">
        <v>62</v>
      </c>
      <c r="AP8" s="46" t="s">
        <v>64</v>
      </c>
      <c r="AQ8" s="46" t="s">
        <v>33</v>
      </c>
      <c r="BB8" s="48" t="s">
        <v>66</v>
      </c>
      <c r="BC8" s="188"/>
      <c r="BD8" s="189"/>
      <c r="BE8" s="189"/>
      <c r="BF8" s="189"/>
      <c r="BG8" s="190"/>
      <c r="BI8" s="41" t="s">
        <v>16</v>
      </c>
      <c r="BJ8" s="41" t="s">
        <v>17</v>
      </c>
      <c r="BK8" s="41" t="s">
        <v>18</v>
      </c>
      <c r="BL8" s="41" t="s">
        <v>19</v>
      </c>
      <c r="BM8" s="186" t="s">
        <v>20</v>
      </c>
      <c r="BN8" s="186" t="s">
        <v>30</v>
      </c>
      <c r="BO8" s="186" t="s">
        <v>61</v>
      </c>
      <c r="BP8" s="186" t="s">
        <v>53</v>
      </c>
      <c r="BQ8" s="186" t="s">
        <v>59</v>
      </c>
      <c r="BR8" s="186" t="s">
        <v>38</v>
      </c>
      <c r="BS8" s="186" t="s">
        <v>31</v>
      </c>
      <c r="BT8" s="186" t="s">
        <v>37</v>
      </c>
      <c r="BU8" s="186" t="s">
        <v>41</v>
      </c>
      <c r="BV8" s="186" t="s">
        <v>39</v>
      </c>
      <c r="BW8" s="186" t="s">
        <v>40</v>
      </c>
      <c r="BX8" s="186" t="s">
        <v>23</v>
      </c>
      <c r="BY8" s="186" t="s">
        <v>29</v>
      </c>
      <c r="BZ8" s="186" t="s">
        <v>26</v>
      </c>
      <c r="CA8" s="186" t="s">
        <v>44</v>
      </c>
      <c r="CB8" s="186" t="s">
        <v>28</v>
      </c>
      <c r="CC8" s="186" t="s">
        <v>43</v>
      </c>
      <c r="CD8" s="186" t="s">
        <v>36</v>
      </c>
      <c r="CE8" s="186" t="s">
        <v>32</v>
      </c>
      <c r="CF8" s="186" t="s">
        <v>34</v>
      </c>
      <c r="CG8" s="186" t="s">
        <v>27</v>
      </c>
      <c r="CH8" s="186" t="s">
        <v>24</v>
      </c>
      <c r="CI8" s="41" t="s">
        <v>63</v>
      </c>
      <c r="CJ8" s="191" t="s">
        <v>66</v>
      </c>
      <c r="CK8" s="192"/>
      <c r="CL8" s="193"/>
      <c r="CM8" s="188"/>
      <c r="CN8" s="189"/>
      <c r="CO8" s="189"/>
      <c r="CP8" s="190"/>
    </row>
    <row r="9" spans="1:94" ht="21" customHeight="1">
      <c r="A9" s="57" t="s">
        <v>68</v>
      </c>
      <c r="B9" s="57">
        <v>53</v>
      </c>
      <c r="C9" s="52">
        <f aca="true" ca="1" t="shared" si="0" ref="C9:C17">OFFSET(C9,11,0)</f>
        <v>1</v>
      </c>
      <c r="D9" s="194" t="s">
        <v>182</v>
      </c>
      <c r="E9" s="57" t="s">
        <v>70</v>
      </c>
      <c r="F9" s="57">
        <v>81</v>
      </c>
      <c r="G9" s="59" t="s">
        <v>183</v>
      </c>
      <c r="H9" s="195"/>
      <c r="I9" s="195"/>
      <c r="J9" s="195"/>
      <c r="K9" s="195"/>
      <c r="L9" s="195"/>
      <c r="M9" s="196" t="s">
        <v>139</v>
      </c>
      <c r="N9" s="195"/>
      <c r="O9" s="195"/>
      <c r="P9" s="195"/>
      <c r="Q9" s="196" t="s">
        <v>184</v>
      </c>
      <c r="R9" s="195"/>
      <c r="S9" s="195"/>
      <c r="T9" s="196" t="s">
        <v>84</v>
      </c>
      <c r="U9" s="195"/>
      <c r="V9" s="195"/>
      <c r="W9" s="195"/>
      <c r="X9" s="196"/>
      <c r="Y9" s="195"/>
      <c r="Z9" s="195"/>
      <c r="AA9" s="195"/>
      <c r="AB9" s="195"/>
      <c r="AC9" s="195"/>
      <c r="AD9" s="62" t="s">
        <v>88</v>
      </c>
      <c r="AE9" s="62" t="s">
        <v>137</v>
      </c>
      <c r="AF9" s="62"/>
      <c r="AG9" s="62"/>
      <c r="AH9" s="63"/>
      <c r="AI9" s="63"/>
      <c r="AJ9" s="63"/>
      <c r="AK9" s="63"/>
      <c r="AL9" s="63"/>
      <c r="AM9" s="63"/>
      <c r="AN9" s="63"/>
      <c r="AO9" s="63"/>
      <c r="AP9" s="63"/>
      <c r="AQ9" s="63"/>
      <c r="BC9" s="65"/>
      <c r="BD9" s="67"/>
      <c r="BE9" s="67"/>
      <c r="BF9" s="67"/>
      <c r="BG9" s="68"/>
      <c r="BI9" s="52">
        <f aca="true" ca="1" t="shared" si="1" ref="BI9:BI17">OFFSET(BI9,11,0)</f>
        <v>1</v>
      </c>
      <c r="BJ9" s="69" t="str">
        <f aca="true" t="shared" si="2" ref="BJ9:BM13">D10</f>
        <v>LEGEAI Tanguy</v>
      </c>
      <c r="BK9" s="69" t="str">
        <f t="shared" si="2"/>
        <v>M</v>
      </c>
      <c r="BL9" s="69">
        <f t="shared" si="2"/>
        <v>70</v>
      </c>
      <c r="BM9" s="69" t="str">
        <f t="shared" si="2"/>
        <v>J C DES MARCHES DE BRETAGNE</v>
      </c>
      <c r="BN9" s="195"/>
      <c r="BO9" s="195"/>
      <c r="BP9" s="195"/>
      <c r="BQ9" s="195"/>
      <c r="BR9" s="195"/>
      <c r="BS9" s="196"/>
      <c r="BT9" s="195"/>
      <c r="BU9" s="195"/>
      <c r="BV9" s="195"/>
      <c r="BW9" s="196"/>
      <c r="BX9" s="195"/>
      <c r="BY9" s="195"/>
      <c r="BZ9" s="196"/>
      <c r="CA9" s="195"/>
      <c r="CB9" s="195"/>
      <c r="CC9" s="195"/>
      <c r="CD9" s="196"/>
      <c r="CE9" s="195"/>
      <c r="CF9" s="195"/>
      <c r="CG9" s="195"/>
      <c r="CH9" s="195"/>
      <c r="CI9" s="195"/>
      <c r="CM9" s="65"/>
      <c r="CN9" s="67"/>
      <c r="CO9" s="67"/>
      <c r="CP9" s="68"/>
    </row>
    <row r="10" spans="1:94" ht="21" customHeight="1">
      <c r="A10" s="57" t="s">
        <v>85</v>
      </c>
      <c r="B10" s="57">
        <v>35</v>
      </c>
      <c r="C10" s="52">
        <f ca="1" t="shared" si="0"/>
        <v>2</v>
      </c>
      <c r="D10" s="194" t="s">
        <v>185</v>
      </c>
      <c r="E10" s="57" t="s">
        <v>70</v>
      </c>
      <c r="F10" s="57">
        <v>70</v>
      </c>
      <c r="G10" s="59" t="s">
        <v>92</v>
      </c>
      <c r="H10" s="61"/>
      <c r="I10" s="61"/>
      <c r="J10" s="61"/>
      <c r="K10" s="61"/>
      <c r="L10" s="60" t="s">
        <v>100</v>
      </c>
      <c r="M10" s="61"/>
      <c r="N10" s="61"/>
      <c r="O10" s="60"/>
      <c r="P10" s="61"/>
      <c r="Q10" s="61"/>
      <c r="R10" s="60" t="s">
        <v>74</v>
      </c>
      <c r="S10" s="61"/>
      <c r="T10" s="61"/>
      <c r="U10" s="61"/>
      <c r="V10" s="60" t="s">
        <v>88</v>
      </c>
      <c r="W10" s="61"/>
      <c r="X10" s="61"/>
      <c r="Y10" s="60" t="s">
        <v>72</v>
      </c>
      <c r="Z10" s="61"/>
      <c r="AA10" s="61"/>
      <c r="AB10" s="61"/>
      <c r="AC10" s="61"/>
      <c r="AD10" s="62" t="s">
        <v>137</v>
      </c>
      <c r="AE10" s="63"/>
      <c r="AF10" s="63"/>
      <c r="AG10" s="63"/>
      <c r="AH10" s="62"/>
      <c r="AI10" s="62"/>
      <c r="AJ10" s="63"/>
      <c r="AK10" s="63"/>
      <c r="AL10" s="63"/>
      <c r="AM10" s="63"/>
      <c r="AN10" s="63"/>
      <c r="AO10" s="63"/>
      <c r="AP10" s="63"/>
      <c r="AQ10" s="63"/>
      <c r="BC10" s="65"/>
      <c r="BD10" s="67"/>
      <c r="BE10" s="67"/>
      <c r="BF10" s="67"/>
      <c r="BG10" s="68"/>
      <c r="BI10" s="52">
        <f ca="1" t="shared" si="1"/>
        <v>2</v>
      </c>
      <c r="BJ10" s="69" t="str">
        <f t="shared" si="2"/>
        <v>DANET Alexis</v>
      </c>
      <c r="BK10" s="69" t="str">
        <f t="shared" si="2"/>
        <v>M</v>
      </c>
      <c r="BL10" s="69">
        <f t="shared" si="2"/>
        <v>73</v>
      </c>
      <c r="BM10" s="69" t="str">
        <f t="shared" si="2"/>
        <v>JUDO ARGOET GOLFE</v>
      </c>
      <c r="BN10" s="61"/>
      <c r="BO10" s="61"/>
      <c r="BP10" s="61"/>
      <c r="BQ10" s="61"/>
      <c r="BR10" s="60"/>
      <c r="BS10" s="61"/>
      <c r="BT10" s="61"/>
      <c r="BU10" s="60"/>
      <c r="BV10" s="61"/>
      <c r="BW10" s="61"/>
      <c r="BX10" s="60"/>
      <c r="BY10" s="61"/>
      <c r="BZ10" s="61"/>
      <c r="CA10" s="61"/>
      <c r="CB10" s="60"/>
      <c r="CC10" s="61"/>
      <c r="CD10" s="61"/>
      <c r="CE10" s="60"/>
      <c r="CF10" s="61"/>
      <c r="CG10" s="61"/>
      <c r="CH10" s="61"/>
      <c r="CI10" s="61"/>
      <c r="CM10" s="65"/>
      <c r="CN10" s="67"/>
      <c r="CO10" s="67"/>
      <c r="CP10" s="68"/>
    </row>
    <row r="11" spans="1:94" ht="21" customHeight="1">
      <c r="A11" s="57" t="s">
        <v>85</v>
      </c>
      <c r="B11" s="57">
        <v>56</v>
      </c>
      <c r="C11" s="52">
        <f ca="1" t="shared" si="0"/>
        <v>3</v>
      </c>
      <c r="D11" s="194" t="s">
        <v>186</v>
      </c>
      <c r="E11" s="57" t="s">
        <v>70</v>
      </c>
      <c r="F11" s="57">
        <v>73</v>
      </c>
      <c r="G11" s="59" t="s">
        <v>187</v>
      </c>
      <c r="H11" s="61"/>
      <c r="I11" s="61"/>
      <c r="J11" s="61"/>
      <c r="K11" s="60" t="s">
        <v>90</v>
      </c>
      <c r="L11" s="61"/>
      <c r="M11" s="61"/>
      <c r="N11" s="61"/>
      <c r="O11" s="61"/>
      <c r="P11" s="60" t="s">
        <v>84</v>
      </c>
      <c r="Q11" s="61"/>
      <c r="R11" s="61"/>
      <c r="S11" s="60"/>
      <c r="T11" s="61"/>
      <c r="U11" s="61"/>
      <c r="V11" s="61"/>
      <c r="W11" s="60" t="s">
        <v>88</v>
      </c>
      <c r="X11" s="61"/>
      <c r="Y11" s="61"/>
      <c r="Z11" s="60" t="s">
        <v>90</v>
      </c>
      <c r="AA11" s="61"/>
      <c r="AB11" s="61"/>
      <c r="AC11" s="61"/>
      <c r="AD11" s="63"/>
      <c r="AE11" s="62" t="s">
        <v>72</v>
      </c>
      <c r="AF11" s="63"/>
      <c r="AG11" s="63"/>
      <c r="AH11" s="62"/>
      <c r="AI11" s="63"/>
      <c r="AJ11" s="62"/>
      <c r="AK11" s="63"/>
      <c r="AL11" s="63"/>
      <c r="AM11" s="63"/>
      <c r="AN11" s="63"/>
      <c r="AO11" s="63"/>
      <c r="AP11" s="63"/>
      <c r="AQ11" s="63"/>
      <c r="BC11" s="65"/>
      <c r="BD11" s="67"/>
      <c r="BE11" s="67"/>
      <c r="BF11" s="67"/>
      <c r="BG11" s="68"/>
      <c r="BI11" s="52">
        <f ca="1" t="shared" si="1"/>
        <v>3</v>
      </c>
      <c r="BJ11" s="69" t="str">
        <f t="shared" si="2"/>
        <v>DELAHAYE Nathan</v>
      </c>
      <c r="BK11" s="69" t="str">
        <f t="shared" si="2"/>
        <v>M</v>
      </c>
      <c r="BL11" s="69">
        <f t="shared" si="2"/>
        <v>73</v>
      </c>
      <c r="BM11" s="69" t="str">
        <f t="shared" si="2"/>
        <v>JUDO CLUB RENAZE</v>
      </c>
      <c r="BN11" s="61"/>
      <c r="BO11" s="61"/>
      <c r="BP11" s="61"/>
      <c r="BQ11" s="60"/>
      <c r="BR11" s="61"/>
      <c r="BS11" s="61"/>
      <c r="BT11" s="61"/>
      <c r="BU11" s="61"/>
      <c r="BV11" s="60"/>
      <c r="BW11" s="61"/>
      <c r="BX11" s="61"/>
      <c r="BY11" s="60"/>
      <c r="BZ11" s="61"/>
      <c r="CA11" s="61"/>
      <c r="CB11" s="61"/>
      <c r="CC11" s="60"/>
      <c r="CD11" s="61"/>
      <c r="CE11" s="61"/>
      <c r="CF11" s="60"/>
      <c r="CG11" s="61"/>
      <c r="CH11" s="61"/>
      <c r="CI11" s="61"/>
      <c r="CM11" s="65"/>
      <c r="CN11" s="67"/>
      <c r="CO11" s="67"/>
      <c r="CP11" s="68"/>
    </row>
    <row r="12" spans="1:94" ht="21" customHeight="1">
      <c r="A12" s="57" t="s">
        <v>68</v>
      </c>
      <c r="B12" s="57">
        <v>53</v>
      </c>
      <c r="C12" s="52">
        <f ca="1" t="shared" si="0"/>
        <v>4</v>
      </c>
      <c r="D12" s="194" t="s">
        <v>188</v>
      </c>
      <c r="E12" s="57" t="s">
        <v>70</v>
      </c>
      <c r="F12" s="57">
        <v>73</v>
      </c>
      <c r="G12" s="59" t="s">
        <v>189</v>
      </c>
      <c r="H12" s="61"/>
      <c r="I12" s="61"/>
      <c r="J12" s="60" t="s">
        <v>190</v>
      </c>
      <c r="K12" s="61"/>
      <c r="L12" s="61"/>
      <c r="M12" s="60" t="s">
        <v>72</v>
      </c>
      <c r="N12" s="61"/>
      <c r="O12" s="61"/>
      <c r="P12" s="61"/>
      <c r="Q12" s="61"/>
      <c r="R12" s="60" t="s">
        <v>75</v>
      </c>
      <c r="S12" s="61"/>
      <c r="T12" s="61"/>
      <c r="U12" s="60" t="s">
        <v>72</v>
      </c>
      <c r="V12" s="61"/>
      <c r="W12" s="61"/>
      <c r="X12" s="61"/>
      <c r="Y12" s="61"/>
      <c r="Z12" s="61"/>
      <c r="AA12" s="60" t="s">
        <v>72</v>
      </c>
      <c r="AB12" s="61"/>
      <c r="AC12" s="61"/>
      <c r="AD12" s="63"/>
      <c r="AE12" s="63"/>
      <c r="AF12" s="63"/>
      <c r="AG12" s="63"/>
      <c r="AH12" s="63"/>
      <c r="AI12" s="63"/>
      <c r="AJ12" s="62"/>
      <c r="AK12" s="62"/>
      <c r="AL12" s="62"/>
      <c r="AM12" s="63"/>
      <c r="AN12" s="63"/>
      <c r="AO12" s="63"/>
      <c r="AP12" s="63"/>
      <c r="AQ12" s="63"/>
      <c r="BC12" s="65"/>
      <c r="BD12" s="67"/>
      <c r="BE12" s="67"/>
      <c r="BF12" s="67"/>
      <c r="BG12" s="68"/>
      <c r="BI12" s="52">
        <f ca="1" t="shared" si="1"/>
        <v>4</v>
      </c>
      <c r="BJ12" s="69" t="str">
        <f t="shared" si="2"/>
        <v>HOULET Raphael</v>
      </c>
      <c r="BK12" s="69" t="str">
        <f t="shared" si="2"/>
        <v>M</v>
      </c>
      <c r="BL12" s="69">
        <f t="shared" si="2"/>
        <v>73</v>
      </c>
      <c r="BM12" s="69" t="str">
        <f t="shared" si="2"/>
        <v>ASPTT ANGERS JUDO</v>
      </c>
      <c r="BN12" s="61"/>
      <c r="BO12" s="61"/>
      <c r="BP12" s="60"/>
      <c r="BQ12" s="61"/>
      <c r="BR12" s="61"/>
      <c r="BS12" s="60"/>
      <c r="BT12" s="61"/>
      <c r="BU12" s="61"/>
      <c r="BV12" s="61"/>
      <c r="BW12" s="61"/>
      <c r="BX12" s="60"/>
      <c r="BY12" s="61"/>
      <c r="BZ12" s="61"/>
      <c r="CA12" s="60"/>
      <c r="CB12" s="61"/>
      <c r="CC12" s="61"/>
      <c r="CD12" s="61"/>
      <c r="CE12" s="61"/>
      <c r="CF12" s="61"/>
      <c r="CG12" s="60"/>
      <c r="CH12" s="61"/>
      <c r="CI12" s="61"/>
      <c r="CM12" s="65"/>
      <c r="CN12" s="67"/>
      <c r="CO12" s="67"/>
      <c r="CP12" s="68"/>
    </row>
    <row r="13" spans="1:94" ht="21" customHeight="1">
      <c r="A13" s="57" t="s">
        <v>68</v>
      </c>
      <c r="B13" s="57">
        <v>49</v>
      </c>
      <c r="C13" s="52">
        <f ca="1" t="shared" si="0"/>
        <v>5</v>
      </c>
      <c r="D13" s="194" t="s">
        <v>191</v>
      </c>
      <c r="E13" s="57" t="s">
        <v>70</v>
      </c>
      <c r="F13" s="57">
        <v>73</v>
      </c>
      <c r="G13" s="59" t="s">
        <v>192</v>
      </c>
      <c r="H13" s="61"/>
      <c r="I13" s="60" t="s">
        <v>88</v>
      </c>
      <c r="J13" s="61"/>
      <c r="K13" s="61"/>
      <c r="L13" s="61"/>
      <c r="M13" s="61"/>
      <c r="N13" s="61"/>
      <c r="O13" s="60"/>
      <c r="P13" s="61"/>
      <c r="Q13" s="61"/>
      <c r="R13" s="61"/>
      <c r="S13" s="60"/>
      <c r="T13" s="61"/>
      <c r="U13" s="61"/>
      <c r="V13" s="61"/>
      <c r="W13" s="61"/>
      <c r="X13" s="60"/>
      <c r="Y13" s="61"/>
      <c r="Z13" s="61"/>
      <c r="AA13" s="61"/>
      <c r="AB13" s="60"/>
      <c r="AC13" s="61"/>
      <c r="AD13" s="63"/>
      <c r="AE13" s="63"/>
      <c r="AF13" s="63"/>
      <c r="AG13" s="63"/>
      <c r="AH13" s="63"/>
      <c r="AI13" s="63"/>
      <c r="AJ13" s="63"/>
      <c r="AK13" s="62"/>
      <c r="AL13" s="63"/>
      <c r="AM13" s="62"/>
      <c r="AN13" s="62"/>
      <c r="AO13" s="63"/>
      <c r="AP13" s="63"/>
      <c r="AQ13" s="63"/>
      <c r="BC13" s="197"/>
      <c r="BD13" s="67"/>
      <c r="BE13" s="67"/>
      <c r="BF13" s="67"/>
      <c r="BG13" s="68"/>
      <c r="BI13" s="52">
        <f ca="1" t="shared" si="1"/>
        <v>5</v>
      </c>
      <c r="BJ13" s="69" t="str">
        <f t="shared" si="2"/>
        <v>LANDREAU Pierre</v>
      </c>
      <c r="BK13" s="69" t="str">
        <f t="shared" si="2"/>
        <v>M</v>
      </c>
      <c r="BL13" s="69">
        <f t="shared" si="2"/>
        <v>73</v>
      </c>
      <c r="BM13" s="69" t="str">
        <f t="shared" si="2"/>
        <v>JUDO CLUB MACAIROIS</v>
      </c>
      <c r="BN13" s="61"/>
      <c r="BO13" s="60"/>
      <c r="BP13" s="61"/>
      <c r="BQ13" s="61"/>
      <c r="BR13" s="61"/>
      <c r="BS13" s="61"/>
      <c r="BT13" s="61"/>
      <c r="BU13" s="60"/>
      <c r="BV13" s="61"/>
      <c r="BW13" s="61"/>
      <c r="BX13" s="61"/>
      <c r="BY13" s="60"/>
      <c r="BZ13" s="61"/>
      <c r="CA13" s="61"/>
      <c r="CB13" s="61"/>
      <c r="CC13" s="61"/>
      <c r="CD13" s="60"/>
      <c r="CE13" s="61"/>
      <c r="CF13" s="61"/>
      <c r="CG13" s="61"/>
      <c r="CH13" s="60"/>
      <c r="CI13" s="61"/>
      <c r="CM13" s="197"/>
      <c r="CN13" s="67"/>
      <c r="CO13" s="67"/>
      <c r="CP13" s="68"/>
    </row>
    <row r="14" spans="1:94" ht="21" customHeight="1">
      <c r="A14" s="57" t="s">
        <v>68</v>
      </c>
      <c r="B14" s="57">
        <v>49</v>
      </c>
      <c r="C14" s="52">
        <f ca="1" t="shared" si="0"/>
        <v>6</v>
      </c>
      <c r="D14" s="194" t="s">
        <v>193</v>
      </c>
      <c r="E14" s="57" t="s">
        <v>70</v>
      </c>
      <c r="F14" s="57">
        <v>73</v>
      </c>
      <c r="G14" s="59" t="s">
        <v>194</v>
      </c>
      <c r="H14" s="60" t="s">
        <v>74</v>
      </c>
      <c r="I14" s="61"/>
      <c r="J14" s="61"/>
      <c r="K14" s="61"/>
      <c r="L14" s="61"/>
      <c r="M14" s="61"/>
      <c r="N14" s="61"/>
      <c r="O14" s="61"/>
      <c r="P14" s="60" t="s">
        <v>74</v>
      </c>
      <c r="Q14" s="61"/>
      <c r="R14" s="61"/>
      <c r="S14" s="61"/>
      <c r="T14" s="60" t="s">
        <v>72</v>
      </c>
      <c r="U14" s="61"/>
      <c r="V14" s="61"/>
      <c r="W14" s="61"/>
      <c r="X14" s="61"/>
      <c r="Y14" s="60" t="s">
        <v>72</v>
      </c>
      <c r="Z14" s="61"/>
      <c r="AA14" s="61"/>
      <c r="AB14" s="61"/>
      <c r="AC14" s="60" t="s">
        <v>88</v>
      </c>
      <c r="AD14" s="63"/>
      <c r="AE14" s="63"/>
      <c r="AF14" s="63"/>
      <c r="AG14" s="63"/>
      <c r="AH14" s="63"/>
      <c r="AI14" s="63"/>
      <c r="AJ14" s="63"/>
      <c r="AK14" s="63"/>
      <c r="AL14" s="62"/>
      <c r="AM14" s="62"/>
      <c r="AN14" s="63"/>
      <c r="AO14" s="62"/>
      <c r="AP14" s="63"/>
      <c r="AQ14" s="63"/>
      <c r="BC14" s="65"/>
      <c r="BD14" s="67"/>
      <c r="BE14" s="67"/>
      <c r="BF14" s="67"/>
      <c r="BG14" s="68"/>
      <c r="BI14" s="52">
        <f ca="1" t="shared" si="1"/>
        <v>6</v>
      </c>
      <c r="BJ14" s="69" t="str">
        <f aca="true" t="shared" si="3" ref="BJ14:BM15">D16</f>
        <v>DUCROCQ Alexandre</v>
      </c>
      <c r="BK14" s="69" t="str">
        <f t="shared" si="3"/>
        <v>M</v>
      </c>
      <c r="BL14" s="69">
        <f t="shared" si="3"/>
        <v>75</v>
      </c>
      <c r="BM14" s="69" t="str">
        <f t="shared" si="3"/>
        <v>J.C. DU BASSIN SAUMUROIS</v>
      </c>
      <c r="BN14" s="60"/>
      <c r="BO14" s="61"/>
      <c r="BP14" s="61"/>
      <c r="BQ14" s="61"/>
      <c r="BR14" s="61"/>
      <c r="BS14" s="61"/>
      <c r="BT14" s="61"/>
      <c r="BU14" s="61"/>
      <c r="BV14" s="60"/>
      <c r="BW14" s="61"/>
      <c r="BX14" s="61"/>
      <c r="BY14" s="61"/>
      <c r="BZ14" s="60"/>
      <c r="CA14" s="61"/>
      <c r="CB14" s="61"/>
      <c r="CC14" s="61"/>
      <c r="CD14" s="61"/>
      <c r="CE14" s="60"/>
      <c r="CF14" s="61"/>
      <c r="CG14" s="61"/>
      <c r="CH14" s="61"/>
      <c r="CI14" s="60"/>
      <c r="CM14" s="65"/>
      <c r="CN14" s="67"/>
      <c r="CO14" s="67"/>
      <c r="CP14" s="68"/>
    </row>
    <row r="15" spans="1:94" s="198" customFormat="1" ht="21" customHeight="1">
      <c r="A15" s="57" t="s">
        <v>68</v>
      </c>
      <c r="B15" s="57">
        <v>49</v>
      </c>
      <c r="C15" s="52">
        <f ca="1" t="shared" si="0"/>
        <v>7</v>
      </c>
      <c r="D15" s="194" t="s">
        <v>195</v>
      </c>
      <c r="E15" s="57" t="s">
        <v>70</v>
      </c>
      <c r="F15" s="57">
        <v>78</v>
      </c>
      <c r="G15" s="59" t="s">
        <v>194</v>
      </c>
      <c r="H15" s="61"/>
      <c r="I15" s="61"/>
      <c r="J15" s="60" t="s">
        <v>134</v>
      </c>
      <c r="K15" s="61"/>
      <c r="L15" s="61"/>
      <c r="M15" s="61"/>
      <c r="N15" s="60" t="s">
        <v>72</v>
      </c>
      <c r="O15" s="61"/>
      <c r="P15" s="61"/>
      <c r="Q15" s="60" t="s">
        <v>72</v>
      </c>
      <c r="R15" s="61"/>
      <c r="S15" s="61"/>
      <c r="T15" s="61"/>
      <c r="U15" s="61"/>
      <c r="V15" s="60" t="s">
        <v>72</v>
      </c>
      <c r="W15" s="61"/>
      <c r="X15" s="61"/>
      <c r="Y15" s="61"/>
      <c r="Z15" s="60" t="s">
        <v>72</v>
      </c>
      <c r="AA15" s="61"/>
      <c r="AB15" s="61"/>
      <c r="AC15" s="61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2"/>
      <c r="AO15" s="62"/>
      <c r="AP15" s="62"/>
      <c r="AQ15" s="63"/>
      <c r="BC15" s="65"/>
      <c r="BD15" s="199"/>
      <c r="BE15" s="67"/>
      <c r="BF15" s="200"/>
      <c r="BG15" s="201"/>
      <c r="BI15" s="52">
        <f ca="1" t="shared" si="1"/>
        <v>7</v>
      </c>
      <c r="BJ15" s="69" t="str">
        <f t="shared" si="3"/>
        <v>MARTIN Alexy</v>
      </c>
      <c r="BK15" s="69" t="str">
        <f t="shared" si="3"/>
        <v>M</v>
      </c>
      <c r="BL15" s="69">
        <f t="shared" si="3"/>
        <v>78</v>
      </c>
      <c r="BM15" s="69" t="str">
        <f t="shared" si="3"/>
        <v>KODOKAN RUAUDIN MULSANNE</v>
      </c>
      <c r="BN15" s="61"/>
      <c r="BO15" s="61"/>
      <c r="BP15" s="60"/>
      <c r="BQ15" s="61"/>
      <c r="BR15" s="61"/>
      <c r="BS15" s="61"/>
      <c r="BT15" s="60"/>
      <c r="BU15" s="61"/>
      <c r="BV15" s="61"/>
      <c r="BW15" s="60"/>
      <c r="BX15" s="61"/>
      <c r="BY15" s="61"/>
      <c r="BZ15" s="61"/>
      <c r="CA15" s="61"/>
      <c r="CB15" s="60"/>
      <c r="CC15" s="61"/>
      <c r="CD15" s="61"/>
      <c r="CE15" s="61"/>
      <c r="CF15" s="60"/>
      <c r="CG15" s="61"/>
      <c r="CH15" s="61"/>
      <c r="CI15" s="61"/>
      <c r="CM15" s="65"/>
      <c r="CN15" s="199"/>
      <c r="CO15" s="67"/>
      <c r="CP15" s="201"/>
    </row>
    <row r="16" spans="1:94" ht="21" customHeight="1">
      <c r="A16" s="57" t="s">
        <v>68</v>
      </c>
      <c r="B16" s="57">
        <v>49</v>
      </c>
      <c r="C16" s="52">
        <f ca="1" t="shared" si="0"/>
        <v>8</v>
      </c>
      <c r="D16" s="194" t="s">
        <v>196</v>
      </c>
      <c r="E16" s="57" t="s">
        <v>70</v>
      </c>
      <c r="F16" s="57">
        <v>75</v>
      </c>
      <c r="G16" s="59" t="s">
        <v>177</v>
      </c>
      <c r="H16" s="61"/>
      <c r="I16" s="60" t="s">
        <v>72</v>
      </c>
      <c r="J16" s="61"/>
      <c r="K16" s="61"/>
      <c r="L16" s="60" t="s">
        <v>84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0" t="s">
        <v>72</v>
      </c>
      <c r="X16" s="61"/>
      <c r="Y16" s="61"/>
      <c r="Z16" s="61"/>
      <c r="AA16" s="60" t="s">
        <v>74</v>
      </c>
      <c r="AB16" s="61"/>
      <c r="AC16" s="60" t="s">
        <v>72</v>
      </c>
      <c r="AD16" s="63"/>
      <c r="AE16" s="63"/>
      <c r="AF16" s="62"/>
      <c r="AG16" s="63"/>
      <c r="AH16" s="63"/>
      <c r="AI16" s="63"/>
      <c r="AJ16" s="63"/>
      <c r="AK16" s="63"/>
      <c r="AL16" s="63"/>
      <c r="AM16" s="63"/>
      <c r="AN16" s="63"/>
      <c r="AO16" s="63"/>
      <c r="AP16" s="62"/>
      <c r="AQ16" s="62"/>
      <c r="BC16" s="65"/>
      <c r="BD16" s="199"/>
      <c r="BE16" s="67"/>
      <c r="BF16" s="67"/>
      <c r="BG16" s="68"/>
      <c r="BI16" s="52">
        <f ca="1" t="shared" si="1"/>
        <v>8</v>
      </c>
      <c r="BJ16" s="69" t="str">
        <f>D15</f>
        <v>RIPOCHE Clement</v>
      </c>
      <c r="BK16" s="69" t="str">
        <f>E15</f>
        <v>M</v>
      </c>
      <c r="BL16" s="69">
        <f>F15</f>
        <v>78</v>
      </c>
      <c r="BM16" s="69" t="str">
        <f>G15</f>
        <v>JUDO CLUB MACAIROIS</v>
      </c>
      <c r="BN16" s="61"/>
      <c r="BO16" s="60"/>
      <c r="BP16" s="61"/>
      <c r="BQ16" s="61"/>
      <c r="BR16" s="60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0"/>
      <c r="CD16" s="61"/>
      <c r="CE16" s="61"/>
      <c r="CF16" s="61"/>
      <c r="CG16" s="60"/>
      <c r="CH16" s="61"/>
      <c r="CI16" s="60"/>
      <c r="CM16" s="65"/>
      <c r="CN16" s="199"/>
      <c r="CO16" s="67"/>
      <c r="CP16" s="68"/>
    </row>
    <row r="17" spans="1:94" ht="21" customHeight="1" thickBot="1">
      <c r="A17" s="57" t="s">
        <v>68</v>
      </c>
      <c r="B17" s="57">
        <v>72</v>
      </c>
      <c r="C17" s="52">
        <f ca="1" t="shared" si="0"/>
        <v>9</v>
      </c>
      <c r="D17" s="69" t="s">
        <v>197</v>
      </c>
      <c r="E17" s="57" t="s">
        <v>70</v>
      </c>
      <c r="F17" s="57">
        <v>78</v>
      </c>
      <c r="G17" s="59" t="s">
        <v>198</v>
      </c>
      <c r="H17" s="60" t="s">
        <v>76</v>
      </c>
      <c r="I17" s="61"/>
      <c r="J17" s="61"/>
      <c r="K17" s="60" t="s">
        <v>75</v>
      </c>
      <c r="L17" s="61"/>
      <c r="M17" s="61"/>
      <c r="N17" s="60" t="s">
        <v>199</v>
      </c>
      <c r="O17" s="61"/>
      <c r="P17" s="61"/>
      <c r="Q17" s="61"/>
      <c r="R17" s="61"/>
      <c r="S17" s="61"/>
      <c r="T17" s="61"/>
      <c r="U17" s="60" t="s">
        <v>88</v>
      </c>
      <c r="V17" s="61"/>
      <c r="W17" s="61"/>
      <c r="X17" s="61"/>
      <c r="Y17" s="61"/>
      <c r="Z17" s="61"/>
      <c r="AA17" s="61"/>
      <c r="AB17" s="60"/>
      <c r="AC17" s="61"/>
      <c r="AD17" s="63"/>
      <c r="AE17" s="63"/>
      <c r="AF17" s="63"/>
      <c r="AG17" s="62"/>
      <c r="AH17" s="63"/>
      <c r="AI17" s="62"/>
      <c r="AJ17" s="63"/>
      <c r="AK17" s="63"/>
      <c r="AL17" s="63"/>
      <c r="AM17" s="63"/>
      <c r="AN17" s="63"/>
      <c r="AO17" s="63"/>
      <c r="AP17" s="63"/>
      <c r="AQ17" s="62"/>
      <c r="BC17" s="202"/>
      <c r="BD17" s="203"/>
      <c r="BE17" s="71"/>
      <c r="BF17" s="71"/>
      <c r="BG17" s="72"/>
      <c r="BI17" s="52">
        <f ca="1" t="shared" si="1"/>
        <v>9</v>
      </c>
      <c r="BJ17" s="69" t="str">
        <f>D9</f>
        <v>PICHEREAU Alexis</v>
      </c>
      <c r="BK17" s="69" t="str">
        <f>E9</f>
        <v>M</v>
      </c>
      <c r="BL17" s="69">
        <f>F9</f>
        <v>81</v>
      </c>
      <c r="BM17" s="69" t="str">
        <f>G9</f>
        <v>ASSOCIATION J.C. ANDOLLEEN</v>
      </c>
      <c r="BN17" s="60"/>
      <c r="BO17" s="61"/>
      <c r="BP17" s="61"/>
      <c r="BQ17" s="60"/>
      <c r="BR17" s="61"/>
      <c r="BS17" s="61"/>
      <c r="BT17" s="60"/>
      <c r="BU17" s="61"/>
      <c r="BV17" s="61"/>
      <c r="BW17" s="61"/>
      <c r="BX17" s="61"/>
      <c r="BY17" s="61"/>
      <c r="BZ17" s="61"/>
      <c r="CA17" s="60"/>
      <c r="CB17" s="61"/>
      <c r="CC17" s="61"/>
      <c r="CD17" s="61"/>
      <c r="CE17" s="61"/>
      <c r="CF17" s="61"/>
      <c r="CG17" s="61"/>
      <c r="CH17" s="60"/>
      <c r="CI17" s="61"/>
      <c r="CM17" s="202"/>
      <c r="CN17" s="203"/>
      <c r="CO17" s="71"/>
      <c r="CP17" s="72"/>
    </row>
    <row r="18" spans="4:80" ht="24" customHeight="1" thickBot="1">
      <c r="D18" s="74"/>
      <c r="E18" s="74"/>
      <c r="F18" s="74"/>
      <c r="G18" s="74"/>
      <c r="H18" s="64"/>
      <c r="I18" s="64"/>
      <c r="J18" s="64"/>
      <c r="K18" s="64"/>
      <c r="L18" s="64"/>
      <c r="M18" s="75" t="s">
        <v>103</v>
      </c>
      <c r="N18" s="75"/>
      <c r="O18" s="75"/>
      <c r="P18" s="75"/>
      <c r="Q18" s="64"/>
      <c r="R18" s="64">
        <f>SUM(H18:O18)</f>
        <v>0</v>
      </c>
      <c r="S18" s="64"/>
      <c r="T18" s="64"/>
      <c r="U18" s="64"/>
      <c r="V18" s="64"/>
      <c r="BI18" s="73"/>
      <c r="BJ18" s="74"/>
      <c r="BK18" s="74"/>
      <c r="BL18" s="74"/>
      <c r="BM18" s="74"/>
      <c r="BN18" s="64"/>
      <c r="BO18" s="64"/>
      <c r="BP18" s="64"/>
      <c r="BQ18" s="64"/>
      <c r="BR18" s="64"/>
      <c r="BS18" s="75" t="s">
        <v>103</v>
      </c>
      <c r="BT18" s="75"/>
      <c r="BU18" s="75"/>
      <c r="BV18" s="75"/>
      <c r="BW18" s="75" t="s">
        <v>104</v>
      </c>
      <c r="BX18" s="75"/>
      <c r="BY18" s="75"/>
      <c r="BZ18" s="75"/>
      <c r="CA18" s="64"/>
      <c r="CB18" s="64"/>
    </row>
    <row r="19" spans="1:97" ht="24" customHeight="1" thickBot="1">
      <c r="A19" s="40" t="s">
        <v>14</v>
      </c>
      <c r="B19" s="40" t="s">
        <v>15</v>
      </c>
      <c r="C19" s="41" t="s">
        <v>16</v>
      </c>
      <c r="D19" s="79" t="s">
        <v>17</v>
      </c>
      <c r="E19" s="79" t="s">
        <v>18</v>
      </c>
      <c r="F19" s="50" t="s">
        <v>105</v>
      </c>
      <c r="G19" s="80" t="s">
        <v>20</v>
      </c>
      <c r="H19" s="81" t="s">
        <v>106</v>
      </c>
      <c r="I19" s="82" t="s">
        <v>107</v>
      </c>
      <c r="J19" s="82" t="s">
        <v>108</v>
      </c>
      <c r="K19" s="82" t="s">
        <v>109</v>
      </c>
      <c r="L19" s="83" t="s">
        <v>110</v>
      </c>
      <c r="M19" s="81" t="s">
        <v>111</v>
      </c>
      <c r="N19" s="204" t="s">
        <v>112</v>
      </c>
      <c r="O19" s="204" t="s">
        <v>113</v>
      </c>
      <c r="P19" s="204" t="s">
        <v>114</v>
      </c>
      <c r="Q19" s="205" t="s">
        <v>115</v>
      </c>
      <c r="R19" s="206"/>
      <c r="S19" s="207" t="s">
        <v>116</v>
      </c>
      <c r="T19" s="208" t="s">
        <v>117</v>
      </c>
      <c r="U19" s="91"/>
      <c r="V19" s="64"/>
      <c r="W19" s="209" t="s">
        <v>118</v>
      </c>
      <c r="X19" s="210"/>
      <c r="Y19" s="210"/>
      <c r="Z19" s="210"/>
      <c r="AA19" s="211"/>
      <c r="AB19" s="212"/>
      <c r="AC19" s="212"/>
      <c r="AD19" s="212"/>
      <c r="AE19" s="212"/>
      <c r="AF19" s="212"/>
      <c r="BC19" s="81" t="s">
        <v>119</v>
      </c>
      <c r="BD19" s="82" t="s">
        <v>120</v>
      </c>
      <c r="BE19" s="82" t="s">
        <v>121</v>
      </c>
      <c r="BF19" s="82" t="s">
        <v>122</v>
      </c>
      <c r="BG19" s="83" t="s">
        <v>123</v>
      </c>
      <c r="BI19" s="41" t="s">
        <v>16</v>
      </c>
      <c r="BJ19" s="79" t="s">
        <v>17</v>
      </c>
      <c r="BK19" s="79" t="s">
        <v>18</v>
      </c>
      <c r="BL19" s="50" t="s">
        <v>105</v>
      </c>
      <c r="BM19" s="80" t="s">
        <v>20</v>
      </c>
      <c r="BN19" s="81" t="s">
        <v>106</v>
      </c>
      <c r="BO19" s="82" t="s">
        <v>107</v>
      </c>
      <c r="BP19" s="82" t="s">
        <v>108</v>
      </c>
      <c r="BQ19" s="82" t="s">
        <v>109</v>
      </c>
      <c r="BR19" s="83" t="s">
        <v>110</v>
      </c>
      <c r="BS19" s="81" t="s">
        <v>111</v>
      </c>
      <c r="BT19" s="204" t="s">
        <v>112</v>
      </c>
      <c r="BU19" s="204" t="s">
        <v>113</v>
      </c>
      <c r="BV19" s="204" t="s">
        <v>114</v>
      </c>
      <c r="BW19" s="81" t="s">
        <v>119</v>
      </c>
      <c r="BX19" s="82" t="s">
        <v>120</v>
      </c>
      <c r="BY19" s="82" t="s">
        <v>121</v>
      </c>
      <c r="BZ19" s="83" t="s">
        <v>122</v>
      </c>
      <c r="CA19" s="205" t="s">
        <v>115</v>
      </c>
      <c r="CB19" s="206"/>
      <c r="CC19" s="207" t="s">
        <v>116</v>
      </c>
      <c r="CD19" s="208" t="s">
        <v>117</v>
      </c>
      <c r="CE19" s="91"/>
      <c r="CF19" s="64"/>
      <c r="CG19" s="209" t="s">
        <v>118</v>
      </c>
      <c r="CH19" s="210"/>
      <c r="CI19" s="210"/>
      <c r="CJ19" s="210"/>
      <c r="CK19" s="211"/>
      <c r="CL19" s="213"/>
      <c r="CM19" s="81"/>
      <c r="CN19" s="82"/>
      <c r="CO19" s="82"/>
      <c r="CP19" s="83"/>
      <c r="CR19" s="212"/>
      <c r="CS19" s="212"/>
    </row>
    <row r="20" spans="1:97" ht="21" customHeight="1">
      <c r="A20" s="57" t="str">
        <f aca="true" ca="1" t="shared" si="4" ref="A20:B28">OFFSET(A20,-11,0)</f>
        <v>PDL</v>
      </c>
      <c r="B20" s="57">
        <f ca="1" t="shared" si="4"/>
        <v>53</v>
      </c>
      <c r="C20" s="40">
        <v>1</v>
      </c>
      <c r="D20" s="214" t="str">
        <f aca="true" ca="1" t="shared" si="5" ref="D20:E28">OFFSET(D20,-11,0)</f>
        <v>PICHEREAU Alexis</v>
      </c>
      <c r="E20" s="57" t="str">
        <f ca="1" t="shared" si="5"/>
        <v>M</v>
      </c>
      <c r="F20" s="57">
        <v>57</v>
      </c>
      <c r="G20" s="57" t="str">
        <f aca="true" ca="1" t="shared" si="6" ref="G20:G28">OFFSET(G20,-11,0)</f>
        <v>ASSOCIATION J.C. ANDOLLEEN</v>
      </c>
      <c r="H20" s="120">
        <v>10</v>
      </c>
      <c r="I20" s="121">
        <v>10</v>
      </c>
      <c r="J20" s="121">
        <v>7</v>
      </c>
      <c r="K20" s="121" t="str">
        <f>IF(M20&lt;&gt;"","-","")</f>
        <v>-</v>
      </c>
      <c r="L20" s="122" t="str">
        <f>IF(M20&lt;&gt;"","-","")</f>
        <v>-</v>
      </c>
      <c r="M20" s="102">
        <v>10</v>
      </c>
      <c r="N20" s="106">
        <v>0</v>
      </c>
      <c r="O20" s="215"/>
      <c r="P20" s="107"/>
      <c r="Q20" s="216">
        <f aca="true" t="shared" si="7" ref="Q20:Q28">SUM(H20:P20,BC20:BG20)</f>
        <v>37</v>
      </c>
      <c r="R20" s="217"/>
      <c r="S20" s="207"/>
      <c r="T20" s="90">
        <f aca="true" ca="1" t="shared" si="8" ref="T20:T28">SUM(OFFSET(T20,0,-14),OFFSET(T20,0,-3))</f>
        <v>94</v>
      </c>
      <c r="U20" s="91"/>
      <c r="V20" s="64"/>
      <c r="W20" s="218" t="s">
        <v>46</v>
      </c>
      <c r="X20" s="219" t="s">
        <v>21</v>
      </c>
      <c r="Y20" s="220" t="s">
        <v>47</v>
      </c>
      <c r="Z20" s="221" t="s">
        <v>48</v>
      </c>
      <c r="AA20" s="222" t="s">
        <v>50</v>
      </c>
      <c r="AB20" s="96"/>
      <c r="AC20" s="96"/>
      <c r="AD20" s="223"/>
      <c r="BC20" s="120"/>
      <c r="BD20" s="121"/>
      <c r="BE20" s="121"/>
      <c r="BF20" s="121"/>
      <c r="BG20" s="122"/>
      <c r="BI20" s="40">
        <v>1</v>
      </c>
      <c r="BJ20" s="57" t="str">
        <f aca="true" t="shared" si="9" ref="BJ20:BJ28">D20</f>
        <v>PICHEREAU Alexis</v>
      </c>
      <c r="BK20" s="57" t="str">
        <f aca="true" t="shared" si="10" ref="BK20:BK28">E20</f>
        <v>M</v>
      </c>
      <c r="BL20" s="57">
        <f>F21</f>
        <v>40</v>
      </c>
      <c r="BM20" s="57" t="str">
        <f aca="true" t="shared" si="11" ref="BM20:BM28">G20</f>
        <v>ASSOCIATION J.C. ANDOLLEEN</v>
      </c>
      <c r="BN20" s="120"/>
      <c r="BO20" s="121"/>
      <c r="BP20" s="121"/>
      <c r="BQ20" s="121"/>
      <c r="BR20" s="122"/>
      <c r="BS20" s="102"/>
      <c r="BT20" s="106"/>
      <c r="BU20" s="215"/>
      <c r="BV20" s="107"/>
      <c r="BW20" s="102"/>
      <c r="BX20" s="103"/>
      <c r="BY20" s="103"/>
      <c r="BZ20" s="104"/>
      <c r="CA20" s="216"/>
      <c r="CB20" s="217"/>
      <c r="CC20" s="207"/>
      <c r="CD20" s="90"/>
      <c r="CE20" s="91"/>
      <c r="CF20" s="64"/>
      <c r="CG20" s="224" t="s">
        <v>46</v>
      </c>
      <c r="CH20" s="186" t="s">
        <v>21</v>
      </c>
      <c r="CI20" s="186" t="s">
        <v>47</v>
      </c>
      <c r="CJ20" s="186" t="s">
        <v>48</v>
      </c>
      <c r="CK20" s="225" t="s">
        <v>50</v>
      </c>
      <c r="CL20" s="226"/>
      <c r="CM20" s="120"/>
      <c r="CN20" s="121"/>
      <c r="CO20" s="121"/>
      <c r="CP20" s="122"/>
      <c r="CR20" s="96"/>
      <c r="CS20" s="96"/>
    </row>
    <row r="21" spans="1:97" ht="21" customHeight="1">
      <c r="A21" s="57" t="str">
        <f ca="1" t="shared" si="4"/>
        <v>BRE</v>
      </c>
      <c r="B21" s="57">
        <f ca="1" t="shared" si="4"/>
        <v>35</v>
      </c>
      <c r="C21" s="40">
        <v>2</v>
      </c>
      <c r="D21" s="214" t="str">
        <f ca="1" t="shared" si="5"/>
        <v>LEGEAI Tanguy</v>
      </c>
      <c r="E21" s="57" t="str">
        <f ca="1" t="shared" si="5"/>
        <v>M</v>
      </c>
      <c r="F21" s="57">
        <v>40</v>
      </c>
      <c r="G21" s="57" t="str">
        <f ca="1" t="shared" si="6"/>
        <v>J C DES MARCHES DE BRETAGNE</v>
      </c>
      <c r="H21" s="120">
        <v>10</v>
      </c>
      <c r="I21" s="121">
        <v>0</v>
      </c>
      <c r="J21" s="121">
        <v>10</v>
      </c>
      <c r="K21" s="121">
        <v>0</v>
      </c>
      <c r="L21" s="122" t="str">
        <f>IF(M21&lt;&gt;"","-","")</f>
        <v>-</v>
      </c>
      <c r="M21" s="120">
        <v>0</v>
      </c>
      <c r="N21" s="124"/>
      <c r="O21" s="227"/>
      <c r="P21" s="228"/>
      <c r="Q21" s="229">
        <f t="shared" si="7"/>
        <v>20</v>
      </c>
      <c r="R21" s="109"/>
      <c r="S21" s="207"/>
      <c r="T21" s="90">
        <f ca="1" t="shared" si="8"/>
        <v>60</v>
      </c>
      <c r="U21" s="91"/>
      <c r="V21" s="64"/>
      <c r="W21" s="167" t="s">
        <v>56</v>
      </c>
      <c r="X21" s="43" t="s">
        <v>58</v>
      </c>
      <c r="Y21" s="43" t="s">
        <v>51</v>
      </c>
      <c r="Z21" s="43" t="s">
        <v>52</v>
      </c>
      <c r="AA21" s="129" t="s">
        <v>54</v>
      </c>
      <c r="AB21" s="96"/>
      <c r="AC21" s="96"/>
      <c r="AD21" s="223"/>
      <c r="BC21" s="120"/>
      <c r="BD21" s="121"/>
      <c r="BE21" s="121"/>
      <c r="BF21" s="121"/>
      <c r="BG21" s="122"/>
      <c r="BI21" s="40">
        <v>2</v>
      </c>
      <c r="BJ21" s="57" t="str">
        <f t="shared" si="9"/>
        <v>LEGEAI Tanguy</v>
      </c>
      <c r="BK21" s="57" t="str">
        <f t="shared" si="10"/>
        <v>M</v>
      </c>
      <c r="BL21" s="57">
        <f>F22</f>
        <v>60</v>
      </c>
      <c r="BM21" s="57" t="str">
        <f t="shared" si="11"/>
        <v>J C DES MARCHES DE BRETAGNE</v>
      </c>
      <c r="BN21" s="120"/>
      <c r="BO21" s="121"/>
      <c r="BP21" s="121"/>
      <c r="BQ21" s="121"/>
      <c r="BR21" s="122"/>
      <c r="BS21" s="120"/>
      <c r="BT21" s="124"/>
      <c r="BU21" s="227"/>
      <c r="BV21" s="228"/>
      <c r="BW21" s="120"/>
      <c r="BX21" s="121"/>
      <c r="BY21" s="121"/>
      <c r="BZ21" s="122"/>
      <c r="CA21" s="229"/>
      <c r="CB21" s="109"/>
      <c r="CC21" s="207"/>
      <c r="CD21" s="90"/>
      <c r="CE21" s="91"/>
      <c r="CF21" s="64"/>
      <c r="CG21" s="224" t="s">
        <v>56</v>
      </c>
      <c r="CH21" s="186" t="s">
        <v>58</v>
      </c>
      <c r="CI21" s="186" t="s">
        <v>51</v>
      </c>
      <c r="CJ21" s="186" t="s">
        <v>52</v>
      </c>
      <c r="CK21" s="225" t="s">
        <v>54</v>
      </c>
      <c r="CL21" s="226"/>
      <c r="CM21" s="120"/>
      <c r="CN21" s="121"/>
      <c r="CO21" s="121"/>
      <c r="CP21" s="230"/>
      <c r="CR21" s="96"/>
      <c r="CS21" s="96"/>
    </row>
    <row r="22" spans="1:94" ht="21" customHeight="1" thickBot="1">
      <c r="A22" s="57" t="str">
        <f ca="1" t="shared" si="4"/>
        <v>BRE</v>
      </c>
      <c r="B22" s="57">
        <f ca="1" t="shared" si="4"/>
        <v>56</v>
      </c>
      <c r="C22" s="40">
        <v>3</v>
      </c>
      <c r="D22" s="100" t="str">
        <f ca="1" t="shared" si="5"/>
        <v>DANET Alexis</v>
      </c>
      <c r="E22" s="57" t="str">
        <f ca="1" t="shared" si="5"/>
        <v>M</v>
      </c>
      <c r="F22" s="57">
        <v>60</v>
      </c>
      <c r="G22" s="57" t="str">
        <f ca="1" t="shared" si="6"/>
        <v>JUDO ARGOET GOLFE</v>
      </c>
      <c r="H22" s="120">
        <v>10</v>
      </c>
      <c r="I22" s="121">
        <v>7</v>
      </c>
      <c r="J22" s="121">
        <v>10</v>
      </c>
      <c r="K22" s="121">
        <v>10</v>
      </c>
      <c r="L22" s="122" t="str">
        <f>IF(M22&lt;&gt;"","-","")</f>
        <v>-</v>
      </c>
      <c r="M22" s="120">
        <v>0</v>
      </c>
      <c r="N22" s="124"/>
      <c r="O22" s="227"/>
      <c r="P22" s="228"/>
      <c r="Q22" s="229">
        <f t="shared" si="7"/>
        <v>37</v>
      </c>
      <c r="R22" s="109"/>
      <c r="S22" s="207"/>
      <c r="T22" s="90">
        <f ca="1" t="shared" si="8"/>
        <v>97</v>
      </c>
      <c r="U22" s="91"/>
      <c r="V22" s="64"/>
      <c r="W22" s="135" t="s">
        <v>55</v>
      </c>
      <c r="X22" s="136" t="s">
        <v>62</v>
      </c>
      <c r="Y22" s="136" t="s">
        <v>64</v>
      </c>
      <c r="Z22" s="231" t="s">
        <v>33</v>
      </c>
      <c r="AA22" s="232"/>
      <c r="AB22" s="96"/>
      <c r="AC22" s="96"/>
      <c r="AD22" s="223"/>
      <c r="BC22" s="120"/>
      <c r="BD22" s="121"/>
      <c r="BE22" s="121"/>
      <c r="BF22" s="121"/>
      <c r="BG22" s="122"/>
      <c r="BI22" s="40">
        <v>3</v>
      </c>
      <c r="BJ22" s="57" t="str">
        <f t="shared" si="9"/>
        <v>DANET Alexis</v>
      </c>
      <c r="BK22" s="57" t="str">
        <f t="shared" si="10"/>
        <v>M</v>
      </c>
      <c r="BL22" s="57">
        <f>F23</f>
        <v>17</v>
      </c>
      <c r="BM22" s="57" t="str">
        <f t="shared" si="11"/>
        <v>JUDO ARGOET GOLFE</v>
      </c>
      <c r="BN22" s="120"/>
      <c r="BO22" s="121"/>
      <c r="BP22" s="121"/>
      <c r="BQ22" s="121"/>
      <c r="BR22" s="122"/>
      <c r="BS22" s="120"/>
      <c r="BT22" s="124"/>
      <c r="BU22" s="227"/>
      <c r="BV22" s="228"/>
      <c r="BW22" s="120"/>
      <c r="BX22" s="121"/>
      <c r="BY22" s="121"/>
      <c r="BZ22" s="122"/>
      <c r="CA22" s="229"/>
      <c r="CB22" s="109"/>
      <c r="CC22" s="207"/>
      <c r="CD22" s="90"/>
      <c r="CE22" s="91"/>
      <c r="CF22" s="64"/>
      <c r="CG22" s="233" t="s">
        <v>55</v>
      </c>
      <c r="CH22" s="234" t="s">
        <v>62</v>
      </c>
      <c r="CI22" s="234" t="s">
        <v>64</v>
      </c>
      <c r="CJ22" s="234" t="s">
        <v>33</v>
      </c>
      <c r="CK22" s="232"/>
      <c r="CL22" s="235"/>
      <c r="CM22" s="120"/>
      <c r="CN22" s="121"/>
      <c r="CO22" s="121"/>
      <c r="CP22" s="230"/>
    </row>
    <row r="23" spans="1:95" ht="21" customHeight="1">
      <c r="A23" s="57" t="str">
        <f ca="1" t="shared" si="4"/>
        <v>PDL</v>
      </c>
      <c r="B23" s="57">
        <f ca="1" t="shared" si="4"/>
        <v>53</v>
      </c>
      <c r="C23" s="40">
        <v>4</v>
      </c>
      <c r="D23" s="214" t="str">
        <f ca="1" t="shared" si="5"/>
        <v>DELAHAYE Nathan</v>
      </c>
      <c r="E23" s="57" t="str">
        <f ca="1" t="shared" si="5"/>
        <v>M</v>
      </c>
      <c r="F23" s="57">
        <v>17</v>
      </c>
      <c r="G23" s="57" t="str">
        <f ca="1" t="shared" si="6"/>
        <v>JUDO CLUB RENAZE</v>
      </c>
      <c r="H23" s="120">
        <v>7</v>
      </c>
      <c r="I23" s="121">
        <v>0</v>
      </c>
      <c r="J23" s="121">
        <v>0</v>
      </c>
      <c r="K23" s="121">
        <v>0</v>
      </c>
      <c r="L23" s="122">
        <v>0</v>
      </c>
      <c r="M23" s="120"/>
      <c r="N23" s="124"/>
      <c r="O23" s="227"/>
      <c r="P23" s="228"/>
      <c r="Q23" s="229">
        <f t="shared" si="7"/>
        <v>7</v>
      </c>
      <c r="R23" s="109"/>
      <c r="S23" s="207"/>
      <c r="T23" s="236">
        <f ca="1" t="shared" si="8"/>
        <v>24</v>
      </c>
      <c r="U23" s="91"/>
      <c r="V23" s="64"/>
      <c r="W23" s="96"/>
      <c r="X23" s="96"/>
      <c r="Y23" s="96"/>
      <c r="Z23" s="223"/>
      <c r="AA23" s="96"/>
      <c r="AB23" s="96"/>
      <c r="AC23" s="96"/>
      <c r="AD23" s="223"/>
      <c r="AQ23" s="48"/>
      <c r="BC23" s="120"/>
      <c r="BD23" s="121"/>
      <c r="BE23" s="121"/>
      <c r="BF23" s="121"/>
      <c r="BG23" s="122"/>
      <c r="BI23" s="40">
        <v>4</v>
      </c>
      <c r="BJ23" s="57" t="str">
        <f t="shared" si="9"/>
        <v>DELAHAYE Nathan</v>
      </c>
      <c r="BK23" s="57" t="str">
        <f t="shared" si="10"/>
        <v>M</v>
      </c>
      <c r="BL23" s="57">
        <f>F24</f>
        <v>90</v>
      </c>
      <c r="BM23" s="57" t="str">
        <f t="shared" si="11"/>
        <v>JUDO CLUB RENAZE</v>
      </c>
      <c r="BN23" s="120"/>
      <c r="BO23" s="121"/>
      <c r="BP23" s="121"/>
      <c r="BQ23" s="121"/>
      <c r="BR23" s="122"/>
      <c r="BS23" s="120"/>
      <c r="BT23" s="124"/>
      <c r="BU23" s="227"/>
      <c r="BV23" s="228"/>
      <c r="BW23" s="120"/>
      <c r="BX23" s="121"/>
      <c r="BY23" s="121"/>
      <c r="BZ23" s="122"/>
      <c r="CA23" s="229"/>
      <c r="CB23" s="109"/>
      <c r="CC23" s="207"/>
      <c r="CD23" s="90"/>
      <c r="CE23" s="91"/>
      <c r="CF23" s="64"/>
      <c r="CG23" s="237"/>
      <c r="CH23" s="223"/>
      <c r="CI23" s="223"/>
      <c r="CJ23" s="223"/>
      <c r="CK23" s="223"/>
      <c r="CL23" s="223"/>
      <c r="CM23" s="120"/>
      <c r="CN23" s="121"/>
      <c r="CO23" s="121"/>
      <c r="CP23" s="230"/>
      <c r="CQ23" s="96"/>
    </row>
    <row r="24" spans="1:95" ht="21" customHeight="1">
      <c r="A24" s="57" t="str">
        <f ca="1" t="shared" si="4"/>
        <v>PDL</v>
      </c>
      <c r="B24" s="57">
        <f ca="1" t="shared" si="4"/>
        <v>49</v>
      </c>
      <c r="C24" s="40">
        <v>5</v>
      </c>
      <c r="D24" s="214" t="str">
        <f ca="1" t="shared" si="5"/>
        <v>HOULET Raphael</v>
      </c>
      <c r="E24" s="57" t="str">
        <f ca="1" t="shared" si="5"/>
        <v>M</v>
      </c>
      <c r="F24" s="57">
        <v>90</v>
      </c>
      <c r="G24" s="57" t="str">
        <f ca="1" t="shared" si="6"/>
        <v>ASPTT ANGERS JUDO</v>
      </c>
      <c r="H24" s="120">
        <v>10</v>
      </c>
      <c r="I24" s="121" t="str">
        <f>IF(M24&lt;&gt;"","-","")</f>
        <v>-</v>
      </c>
      <c r="J24" s="121" t="str">
        <f>IF(M24&lt;&gt;"","-","")</f>
        <v>-</v>
      </c>
      <c r="K24" s="121" t="str">
        <f>IF(M24&lt;&gt;"","-","")</f>
        <v>-</v>
      </c>
      <c r="L24" s="122" t="str">
        <f>IF(M24&lt;&gt;"","-","")</f>
        <v>-</v>
      </c>
      <c r="M24" s="120" t="s">
        <v>124</v>
      </c>
      <c r="N24" s="124"/>
      <c r="O24" s="227"/>
      <c r="P24" s="228"/>
      <c r="Q24" s="229">
        <f t="shared" si="7"/>
        <v>10</v>
      </c>
      <c r="R24" s="109"/>
      <c r="S24" s="207"/>
      <c r="T24" s="142">
        <f ca="1" t="shared" si="8"/>
        <v>100</v>
      </c>
      <c r="U24" s="91"/>
      <c r="V24" s="64"/>
      <c r="W24" s="96"/>
      <c r="X24" s="96"/>
      <c r="Y24" s="223"/>
      <c r="Z24" s="223"/>
      <c r="AA24" s="96"/>
      <c r="BC24" s="120"/>
      <c r="BD24" s="121"/>
      <c r="BE24" s="121"/>
      <c r="BF24" s="121"/>
      <c r="BG24" s="122"/>
      <c r="BI24" s="40">
        <v>5</v>
      </c>
      <c r="BJ24" s="57" t="str">
        <f t="shared" si="9"/>
        <v>HOULET Raphael</v>
      </c>
      <c r="BK24" s="57" t="str">
        <f t="shared" si="10"/>
        <v>M</v>
      </c>
      <c r="BL24" s="57">
        <f>F25</f>
        <v>20</v>
      </c>
      <c r="BM24" s="57" t="str">
        <f t="shared" si="11"/>
        <v>ASPTT ANGERS JUDO</v>
      </c>
      <c r="BN24" s="120"/>
      <c r="BO24" s="121"/>
      <c r="BP24" s="121"/>
      <c r="BQ24" s="121"/>
      <c r="BR24" s="122"/>
      <c r="BS24" s="120"/>
      <c r="BT24" s="124"/>
      <c r="BU24" s="227"/>
      <c r="BV24" s="228"/>
      <c r="BW24" s="120"/>
      <c r="BX24" s="121"/>
      <c r="BY24" s="121"/>
      <c r="BZ24" s="122"/>
      <c r="CA24" s="229"/>
      <c r="CB24" s="109"/>
      <c r="CC24" s="207"/>
      <c r="CD24" s="90"/>
      <c r="CE24" s="91"/>
      <c r="CF24" s="64"/>
      <c r="CG24" s="237"/>
      <c r="CH24" s="223"/>
      <c r="CI24" s="223"/>
      <c r="CJ24" s="223"/>
      <c r="CK24" s="223"/>
      <c r="CL24" s="223"/>
      <c r="CM24" s="120"/>
      <c r="CN24" s="121"/>
      <c r="CO24" s="121"/>
      <c r="CP24" s="230"/>
      <c r="CQ24" s="96"/>
    </row>
    <row r="25" spans="1:97" ht="21" customHeight="1">
      <c r="A25" s="57" t="str">
        <f ca="1" t="shared" si="4"/>
        <v>PDL</v>
      </c>
      <c r="B25" s="57">
        <f ca="1" t="shared" si="4"/>
        <v>49</v>
      </c>
      <c r="C25" s="40">
        <v>6</v>
      </c>
      <c r="D25" s="214" t="str">
        <f ca="1" t="shared" si="5"/>
        <v>LANDREAU Pierre</v>
      </c>
      <c r="E25" s="57" t="str">
        <f ca="1" t="shared" si="5"/>
        <v>M</v>
      </c>
      <c r="F25" s="57">
        <v>20</v>
      </c>
      <c r="G25" s="57" t="str">
        <f ca="1" t="shared" si="6"/>
        <v>JUDO CLUB MACAIROIS</v>
      </c>
      <c r="H25" s="120">
        <v>0</v>
      </c>
      <c r="I25" s="121">
        <v>0</v>
      </c>
      <c r="J25" s="121">
        <v>0</v>
      </c>
      <c r="K25" s="121">
        <v>0</v>
      </c>
      <c r="L25" s="122">
        <v>10</v>
      </c>
      <c r="M25" s="120"/>
      <c r="N25" s="124"/>
      <c r="O25" s="227"/>
      <c r="P25" s="228"/>
      <c r="Q25" s="229">
        <f t="shared" si="7"/>
        <v>10</v>
      </c>
      <c r="R25" s="109"/>
      <c r="S25" s="207"/>
      <c r="T25" s="90">
        <f ca="1" t="shared" si="8"/>
        <v>30</v>
      </c>
      <c r="U25" s="91"/>
      <c r="V25" s="64"/>
      <c r="W25" s="223"/>
      <c r="X25" s="223"/>
      <c r="Y25" s="96"/>
      <c r="Z25" s="96"/>
      <c r="AA25" s="96"/>
      <c r="AB25" s="96"/>
      <c r="AC25" s="96"/>
      <c r="AD25" s="223"/>
      <c r="BC25" s="120"/>
      <c r="BD25" s="121"/>
      <c r="BE25" s="121"/>
      <c r="BF25" s="121"/>
      <c r="BG25" s="122"/>
      <c r="BI25" s="40">
        <v>6</v>
      </c>
      <c r="BJ25" s="57" t="str">
        <f t="shared" si="9"/>
        <v>LANDREAU Pierre</v>
      </c>
      <c r="BK25" s="57" t="str">
        <f t="shared" si="10"/>
        <v>M</v>
      </c>
      <c r="BL25" s="57">
        <f>F27</f>
        <v>0</v>
      </c>
      <c r="BM25" s="57" t="str">
        <f t="shared" si="11"/>
        <v>JUDO CLUB MACAIROIS</v>
      </c>
      <c r="BN25" s="120"/>
      <c r="BO25" s="121"/>
      <c r="BP25" s="121"/>
      <c r="BQ25" s="121"/>
      <c r="BR25" s="122"/>
      <c r="BS25" s="120"/>
      <c r="BT25" s="124"/>
      <c r="BU25" s="227"/>
      <c r="BV25" s="228"/>
      <c r="BW25" s="120"/>
      <c r="BX25" s="121"/>
      <c r="BY25" s="121"/>
      <c r="BZ25" s="122"/>
      <c r="CA25" s="229"/>
      <c r="CB25" s="109"/>
      <c r="CC25" s="207"/>
      <c r="CD25" s="90"/>
      <c r="CE25" s="91"/>
      <c r="CF25" s="64"/>
      <c r="CG25" s="237"/>
      <c r="CH25" s="223"/>
      <c r="CI25" s="223"/>
      <c r="CJ25" s="223"/>
      <c r="CK25" s="223"/>
      <c r="CL25" s="223"/>
      <c r="CM25" s="120"/>
      <c r="CN25" s="121"/>
      <c r="CO25" s="121"/>
      <c r="CP25" s="230"/>
      <c r="CQ25" s="96"/>
      <c r="CR25" s="96"/>
      <c r="CS25" s="96"/>
    </row>
    <row r="26" spans="1:97" ht="21" customHeight="1">
      <c r="A26" s="57" t="str">
        <f ca="1" t="shared" si="4"/>
        <v>PDL</v>
      </c>
      <c r="B26" s="57">
        <f ca="1" t="shared" si="4"/>
        <v>49</v>
      </c>
      <c r="C26" s="40">
        <v>7</v>
      </c>
      <c r="D26" s="214" t="str">
        <f ca="1" t="shared" si="5"/>
        <v>RIPOCHE Clement</v>
      </c>
      <c r="E26" s="57" t="str">
        <f ca="1" t="shared" si="5"/>
        <v>M</v>
      </c>
      <c r="F26" s="57">
        <v>17</v>
      </c>
      <c r="G26" s="57" t="str">
        <f ca="1" t="shared" si="6"/>
        <v>JUDO CLUB MACAIROIS</v>
      </c>
      <c r="H26" s="120">
        <v>0</v>
      </c>
      <c r="I26" s="121">
        <v>0</v>
      </c>
      <c r="J26" s="121">
        <v>0</v>
      </c>
      <c r="K26" s="121">
        <v>0</v>
      </c>
      <c r="L26" s="122">
        <v>0</v>
      </c>
      <c r="M26" s="238"/>
      <c r="N26" s="239"/>
      <c r="O26" s="240"/>
      <c r="P26" s="228"/>
      <c r="Q26" s="229">
        <f t="shared" si="7"/>
        <v>0</v>
      </c>
      <c r="R26" s="109"/>
      <c r="S26" s="207"/>
      <c r="T26" s="90">
        <f ca="1" t="shared" si="8"/>
        <v>17</v>
      </c>
      <c r="U26" s="91"/>
      <c r="V26" s="64"/>
      <c r="W26" s="96"/>
      <c r="X26" s="96"/>
      <c r="Y26" s="96"/>
      <c r="Z26" s="96"/>
      <c r="AA26" s="96"/>
      <c r="AB26" s="96"/>
      <c r="AC26" s="96"/>
      <c r="AD26" s="223"/>
      <c r="BC26" s="120"/>
      <c r="BD26" s="121"/>
      <c r="BE26" s="121"/>
      <c r="BF26" s="121"/>
      <c r="BG26" s="122"/>
      <c r="BI26" s="40">
        <v>7</v>
      </c>
      <c r="BJ26" s="57" t="str">
        <f t="shared" si="9"/>
        <v>RIPOCHE Clement</v>
      </c>
      <c r="BK26" s="57" t="str">
        <f t="shared" si="10"/>
        <v>M</v>
      </c>
      <c r="BL26" s="57">
        <f>F28</f>
        <v>30</v>
      </c>
      <c r="BM26" s="57" t="str">
        <f t="shared" si="11"/>
        <v>JUDO CLUB MACAIROIS</v>
      </c>
      <c r="BN26" s="120"/>
      <c r="BO26" s="121"/>
      <c r="BP26" s="121"/>
      <c r="BQ26" s="121"/>
      <c r="BR26" s="122"/>
      <c r="BS26" s="238"/>
      <c r="BT26" s="239"/>
      <c r="BU26" s="240"/>
      <c r="BV26" s="228"/>
      <c r="BW26" s="120"/>
      <c r="BX26" s="121"/>
      <c r="BY26" s="121"/>
      <c r="BZ26" s="122"/>
      <c r="CA26" s="229"/>
      <c r="CB26" s="109"/>
      <c r="CC26" s="207"/>
      <c r="CD26" s="90"/>
      <c r="CE26" s="91"/>
      <c r="CF26" s="64"/>
      <c r="CG26" s="237"/>
      <c r="CH26" s="223"/>
      <c r="CI26" s="223"/>
      <c r="CJ26" s="223"/>
      <c r="CK26" s="223"/>
      <c r="CL26" s="223"/>
      <c r="CM26" s="120"/>
      <c r="CN26" s="121"/>
      <c r="CO26" s="121"/>
      <c r="CP26" s="230"/>
      <c r="CQ26" s="96"/>
      <c r="CR26" s="96"/>
      <c r="CS26" s="96"/>
    </row>
    <row r="27" spans="1:97" ht="21" customHeight="1">
      <c r="A27" s="57" t="str">
        <f ca="1" t="shared" si="4"/>
        <v>PDL</v>
      </c>
      <c r="B27" s="57">
        <f ca="1" t="shared" si="4"/>
        <v>49</v>
      </c>
      <c r="C27" s="40">
        <v>8</v>
      </c>
      <c r="D27" s="214" t="str">
        <f ca="1" t="shared" si="5"/>
        <v>DUCROCQ Alexandre</v>
      </c>
      <c r="E27" s="57" t="str">
        <f ca="1" t="shared" si="5"/>
        <v>M</v>
      </c>
      <c r="F27" s="57">
        <v>0</v>
      </c>
      <c r="G27" s="57" t="str">
        <f ca="1" t="shared" si="6"/>
        <v>J.C. DU BASSIN SAUMUROIS</v>
      </c>
      <c r="H27" s="120">
        <v>0</v>
      </c>
      <c r="I27" s="121">
        <v>0</v>
      </c>
      <c r="J27" s="121">
        <v>0</v>
      </c>
      <c r="K27" s="121">
        <v>0</v>
      </c>
      <c r="L27" s="122">
        <v>0</v>
      </c>
      <c r="M27" s="120"/>
      <c r="N27" s="124"/>
      <c r="O27" s="227"/>
      <c r="P27" s="228"/>
      <c r="Q27" s="229">
        <f t="shared" si="7"/>
        <v>0</v>
      </c>
      <c r="R27" s="109"/>
      <c r="S27" s="207"/>
      <c r="T27" s="90">
        <f ca="1" t="shared" si="8"/>
        <v>0</v>
      </c>
      <c r="U27" s="91"/>
      <c r="V27" s="64"/>
      <c r="W27" s="96"/>
      <c r="X27" s="96"/>
      <c r="Y27" s="96"/>
      <c r="Z27" s="96"/>
      <c r="AA27" s="96"/>
      <c r="AB27" s="96"/>
      <c r="AC27" s="96"/>
      <c r="AD27" s="223"/>
      <c r="BC27" s="120"/>
      <c r="BD27" s="121"/>
      <c r="BE27" s="121"/>
      <c r="BF27" s="121"/>
      <c r="BG27" s="122"/>
      <c r="BI27" s="40">
        <v>8</v>
      </c>
      <c r="BJ27" s="57" t="str">
        <f t="shared" si="9"/>
        <v>DUCROCQ Alexandre</v>
      </c>
      <c r="BK27" s="57" t="str">
        <f t="shared" si="10"/>
        <v>M</v>
      </c>
      <c r="BL27" s="57">
        <f>F26</f>
        <v>17</v>
      </c>
      <c r="BM27" s="57" t="str">
        <f t="shared" si="11"/>
        <v>J.C. DU BASSIN SAUMUROIS</v>
      </c>
      <c r="BN27" s="120"/>
      <c r="BO27" s="121"/>
      <c r="BP27" s="121"/>
      <c r="BQ27" s="121"/>
      <c r="BR27" s="122"/>
      <c r="BS27" s="120"/>
      <c r="BT27" s="124"/>
      <c r="BU27" s="227"/>
      <c r="BV27" s="228"/>
      <c r="BW27" s="120"/>
      <c r="BX27" s="121"/>
      <c r="BY27" s="121"/>
      <c r="BZ27" s="122"/>
      <c r="CA27" s="229"/>
      <c r="CB27" s="109"/>
      <c r="CC27" s="207"/>
      <c r="CD27" s="90"/>
      <c r="CE27" s="91"/>
      <c r="CF27" s="64"/>
      <c r="CG27" s="237"/>
      <c r="CH27" s="223"/>
      <c r="CI27" s="223"/>
      <c r="CJ27" s="223"/>
      <c r="CK27" s="223"/>
      <c r="CL27" s="223"/>
      <c r="CM27" s="120"/>
      <c r="CN27" s="121"/>
      <c r="CO27" s="121"/>
      <c r="CP27" s="230"/>
      <c r="CQ27" s="96"/>
      <c r="CR27" s="96"/>
      <c r="CS27" s="96"/>
    </row>
    <row r="28" spans="1:97" ht="21" customHeight="1" thickBot="1">
      <c r="A28" s="57" t="str">
        <f ca="1" t="shared" si="4"/>
        <v>PDL</v>
      </c>
      <c r="B28" s="57">
        <f ca="1" t="shared" si="4"/>
        <v>72</v>
      </c>
      <c r="C28" s="40">
        <v>9</v>
      </c>
      <c r="D28" s="57" t="str">
        <f ca="1" t="shared" si="5"/>
        <v>MARTIN Alexy</v>
      </c>
      <c r="E28" s="57" t="str">
        <f ca="1" t="shared" si="5"/>
        <v>M</v>
      </c>
      <c r="F28" s="57">
        <v>30</v>
      </c>
      <c r="G28" s="57" t="str">
        <f ca="1" t="shared" si="6"/>
        <v>KODOKAN RUAUDIN MULSANNE</v>
      </c>
      <c r="H28" s="144">
        <v>10</v>
      </c>
      <c r="I28" s="145">
        <v>0</v>
      </c>
      <c r="J28" s="145">
        <v>10</v>
      </c>
      <c r="K28" s="145">
        <v>10</v>
      </c>
      <c r="L28" s="146">
        <f>IF(M28&lt;&gt;"","-","")</f>
      </c>
      <c r="M28" s="144"/>
      <c r="N28" s="148"/>
      <c r="O28" s="241"/>
      <c r="P28" s="242"/>
      <c r="Q28" s="243">
        <f t="shared" si="7"/>
        <v>30</v>
      </c>
      <c r="R28" s="244"/>
      <c r="S28" s="207"/>
      <c r="T28" s="236">
        <f ca="1" t="shared" si="8"/>
        <v>60</v>
      </c>
      <c r="U28" s="91"/>
      <c r="V28" s="64"/>
      <c r="W28" s="223"/>
      <c r="X28" s="223"/>
      <c r="Y28" s="245"/>
      <c r="Z28" s="245"/>
      <c r="AA28" s="96"/>
      <c r="AB28" s="96"/>
      <c r="AC28" s="96"/>
      <c r="AD28" s="223"/>
      <c r="BC28" s="144"/>
      <c r="BD28" s="145"/>
      <c r="BE28" s="145"/>
      <c r="BF28" s="145"/>
      <c r="BG28" s="146"/>
      <c r="BI28" s="40">
        <v>9</v>
      </c>
      <c r="BJ28" s="57" t="str">
        <f t="shared" si="9"/>
        <v>MARTIN Alexy</v>
      </c>
      <c r="BK28" s="57" t="str">
        <f t="shared" si="10"/>
        <v>M</v>
      </c>
      <c r="BL28" s="57">
        <f>F20</f>
        <v>57</v>
      </c>
      <c r="BM28" s="57" t="str">
        <f t="shared" si="11"/>
        <v>KODOKAN RUAUDIN MULSANNE</v>
      </c>
      <c r="BN28" s="144"/>
      <c r="BO28" s="145"/>
      <c r="BP28" s="145"/>
      <c r="BQ28" s="145"/>
      <c r="BR28" s="146"/>
      <c r="BS28" s="144"/>
      <c r="BT28" s="148"/>
      <c r="BU28" s="241"/>
      <c r="BV28" s="242"/>
      <c r="BW28" s="144"/>
      <c r="BX28" s="145"/>
      <c r="BY28" s="145"/>
      <c r="BZ28" s="146"/>
      <c r="CA28" s="243"/>
      <c r="CB28" s="244"/>
      <c r="CC28" s="207"/>
      <c r="CD28" s="90"/>
      <c r="CE28" s="91"/>
      <c r="CF28" s="64"/>
      <c r="CG28" s="246"/>
      <c r="CH28" s="247"/>
      <c r="CI28" s="247"/>
      <c r="CJ28" s="247"/>
      <c r="CK28" s="247"/>
      <c r="CL28" s="247"/>
      <c r="CM28" s="144"/>
      <c r="CN28" s="145"/>
      <c r="CO28" s="145"/>
      <c r="CP28" s="248"/>
      <c r="CQ28" s="96"/>
      <c r="CR28" s="96"/>
      <c r="CS28" s="96"/>
    </row>
    <row r="29" spans="3:76" ht="12.75">
      <c r="C29" s="48"/>
      <c r="N29" s="48" t="s">
        <v>125</v>
      </c>
      <c r="BX29" s="48" t="s">
        <v>125</v>
      </c>
    </row>
    <row r="30" spans="3:59" ht="10.5" customHeight="1" hidden="1">
      <c r="C30" s="73">
        <f>COUNT(H30:BG30)</f>
        <v>20</v>
      </c>
      <c r="G30" s="162" t="s">
        <v>126</v>
      </c>
      <c r="H30" s="163">
        <v>1</v>
      </c>
      <c r="I30" s="163">
        <v>2</v>
      </c>
      <c r="J30" s="163">
        <v>3</v>
      </c>
      <c r="K30" s="163">
        <v>4</v>
      </c>
      <c r="L30" s="163">
        <v>5</v>
      </c>
      <c r="M30" s="163">
        <v>6</v>
      </c>
      <c r="N30" s="163">
        <v>7</v>
      </c>
      <c r="O30" s="163"/>
      <c r="P30" s="163">
        <v>8</v>
      </c>
      <c r="Q30" s="163">
        <v>9</v>
      </c>
      <c r="R30" s="163">
        <v>10</v>
      </c>
      <c r="S30" s="163"/>
      <c r="T30" s="163">
        <v>11</v>
      </c>
      <c r="U30" s="163">
        <v>12</v>
      </c>
      <c r="V30" s="163">
        <v>13</v>
      </c>
      <c r="W30" s="163">
        <v>14</v>
      </c>
      <c r="X30" s="163"/>
      <c r="Y30" s="118">
        <v>15</v>
      </c>
      <c r="Z30" s="118">
        <v>16</v>
      </c>
      <c r="AA30" s="118">
        <v>17</v>
      </c>
      <c r="AB30" s="118"/>
      <c r="AC30" s="163">
        <v>18</v>
      </c>
      <c r="AD30" s="164">
        <v>19</v>
      </c>
      <c r="AE30" s="164">
        <v>20</v>
      </c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BC30" s="249"/>
      <c r="BD30" s="249"/>
      <c r="BE30" s="249"/>
      <c r="BF30" s="249"/>
      <c r="BG30" s="249"/>
    </row>
    <row r="31" spans="7:59" ht="12.75" hidden="1">
      <c r="G31" s="165" t="s">
        <v>127</v>
      </c>
      <c r="H31" s="163">
        <v>1</v>
      </c>
      <c r="I31" s="163">
        <v>1</v>
      </c>
      <c r="J31" s="163">
        <v>1</v>
      </c>
      <c r="K31" s="163">
        <v>1</v>
      </c>
      <c r="L31" s="163">
        <v>1</v>
      </c>
      <c r="M31" s="163">
        <v>1</v>
      </c>
      <c r="N31" s="163">
        <v>2</v>
      </c>
      <c r="O31" s="163"/>
      <c r="P31" s="163">
        <v>2</v>
      </c>
      <c r="Q31" s="163">
        <v>2</v>
      </c>
      <c r="R31" s="163">
        <v>2</v>
      </c>
      <c r="S31" s="163"/>
      <c r="T31" s="163">
        <v>3</v>
      </c>
      <c r="U31" s="163">
        <v>4</v>
      </c>
      <c r="V31" s="163">
        <v>3</v>
      </c>
      <c r="W31" s="163">
        <v>3</v>
      </c>
      <c r="X31" s="163"/>
      <c r="Y31" s="118">
        <v>4</v>
      </c>
      <c r="Z31" s="118">
        <v>4</v>
      </c>
      <c r="AA31" s="118">
        <v>5</v>
      </c>
      <c r="AB31" s="118"/>
      <c r="AC31" s="163">
        <v>5</v>
      </c>
      <c r="AD31" s="164">
        <v>1</v>
      </c>
      <c r="AE31" s="164">
        <v>2</v>
      </c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BC31" s="118"/>
      <c r="BD31" s="118"/>
      <c r="BE31" s="118"/>
      <c r="BF31" s="118"/>
      <c r="BG31" s="118"/>
    </row>
    <row r="32" spans="7:59" ht="12.75" hidden="1">
      <c r="G32" s="165" t="s">
        <v>128</v>
      </c>
      <c r="H32" s="163">
        <v>1</v>
      </c>
      <c r="I32" s="163">
        <v>1</v>
      </c>
      <c r="J32" s="163">
        <v>1</v>
      </c>
      <c r="K32" s="163">
        <v>2</v>
      </c>
      <c r="L32" s="163">
        <v>2</v>
      </c>
      <c r="M32" s="163">
        <v>2</v>
      </c>
      <c r="N32" s="163">
        <v>3</v>
      </c>
      <c r="O32" s="163"/>
      <c r="P32" s="163">
        <v>2</v>
      </c>
      <c r="Q32" s="163">
        <v>3</v>
      </c>
      <c r="R32" s="163">
        <v>3</v>
      </c>
      <c r="S32" s="163"/>
      <c r="T32" s="163">
        <v>3</v>
      </c>
      <c r="U32" s="163">
        <v>4</v>
      </c>
      <c r="V32" s="163">
        <v>4</v>
      </c>
      <c r="W32" s="163">
        <v>3</v>
      </c>
      <c r="X32" s="163"/>
      <c r="Y32" s="118">
        <v>4</v>
      </c>
      <c r="Z32" s="118">
        <v>5</v>
      </c>
      <c r="AA32" s="118">
        <v>4</v>
      </c>
      <c r="AB32" s="118"/>
      <c r="AC32" s="163">
        <v>5</v>
      </c>
      <c r="AD32" s="164">
        <v>1</v>
      </c>
      <c r="AE32" s="164">
        <v>1</v>
      </c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BC32" s="118"/>
      <c r="BD32" s="118"/>
      <c r="BE32" s="118"/>
      <c r="BF32" s="118"/>
      <c r="BG32" s="118"/>
    </row>
  </sheetData>
  <sheetProtection/>
  <mergeCells count="64">
    <mergeCell ref="CA28:CB28"/>
    <mergeCell ref="CD28:CE28"/>
    <mergeCell ref="CA26:CB26"/>
    <mergeCell ref="CD26:CE26"/>
    <mergeCell ref="CA27:CB27"/>
    <mergeCell ref="CD27:CE27"/>
    <mergeCell ref="CA24:CB24"/>
    <mergeCell ref="CD24:CE24"/>
    <mergeCell ref="CA25:CB25"/>
    <mergeCell ref="CD25:CE25"/>
    <mergeCell ref="CA22:CB22"/>
    <mergeCell ref="CD22:CE22"/>
    <mergeCell ref="CA23:CB23"/>
    <mergeCell ref="CD23:CE23"/>
    <mergeCell ref="CA20:CB20"/>
    <mergeCell ref="CD20:CE20"/>
    <mergeCell ref="CA21:CB21"/>
    <mergeCell ref="CD21:CE21"/>
    <mergeCell ref="CA19:CB19"/>
    <mergeCell ref="CD19:CE19"/>
    <mergeCell ref="CG19:CK19"/>
    <mergeCell ref="CJ7:CL7"/>
    <mergeCell ref="CJ8:CL8"/>
    <mergeCell ref="BM4:BM6"/>
    <mergeCell ref="CE5:CG6"/>
    <mergeCell ref="CH5:CI6"/>
    <mergeCell ref="BS18:BV18"/>
    <mergeCell ref="BW18:BZ18"/>
    <mergeCell ref="BV1:BX1"/>
    <mergeCell ref="BQ2:BT2"/>
    <mergeCell ref="BV2:BV3"/>
    <mergeCell ref="BW2:BW3"/>
    <mergeCell ref="BX2:BX3"/>
    <mergeCell ref="Q28:R28"/>
    <mergeCell ref="Q22:R22"/>
    <mergeCell ref="Q23:R23"/>
    <mergeCell ref="Q24:R24"/>
    <mergeCell ref="Q25:R25"/>
    <mergeCell ref="Q21:R21"/>
    <mergeCell ref="BC6:BG6"/>
    <mergeCell ref="Q26:R26"/>
    <mergeCell ref="Q27:R27"/>
    <mergeCell ref="W19:AA19"/>
    <mergeCell ref="T22:U22"/>
    <mergeCell ref="AB5:AC6"/>
    <mergeCell ref="Y5:AA6"/>
    <mergeCell ref="T27:U27"/>
    <mergeCell ref="T21:U21"/>
    <mergeCell ref="G4:G6"/>
    <mergeCell ref="M18:P18"/>
    <mergeCell ref="T19:U19"/>
    <mergeCell ref="T20:U20"/>
    <mergeCell ref="Q19:R19"/>
    <mergeCell ref="Q20:R20"/>
    <mergeCell ref="P1:R1"/>
    <mergeCell ref="K2:N2"/>
    <mergeCell ref="P2:P3"/>
    <mergeCell ref="Q2:Q3"/>
    <mergeCell ref="R2:R3"/>
    <mergeCell ref="T28:U28"/>
    <mergeCell ref="T23:U23"/>
    <mergeCell ref="T24:U24"/>
    <mergeCell ref="T25:U25"/>
    <mergeCell ref="T26:U26"/>
  </mergeCells>
  <printOptions horizontalCentered="1"/>
  <pageMargins left="0" right="0" top="0" bottom="0" header="0.15748031496062992" footer="0.15"/>
  <pageSetup fitToHeight="1" fitToWidth="1" horizontalDpi="600" verticalDpi="600" orientation="landscape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49"/>
  <sheetViews>
    <sheetView zoomScale="104" zoomScaleNormal="104" workbookViewId="0" topLeftCell="C7">
      <pane xSplit="5" ySplit="2" topLeftCell="H9" activePane="bottomRight" state="frozen"/>
      <selection pane="topLeft" activeCell="C7" sqref="C7"/>
      <selection pane="topRight" activeCell="C7" sqref="C7"/>
      <selection pane="bottomLeft" activeCell="C8" sqref="C8"/>
      <selection pane="bottomRight" activeCell="H8" sqref="H8"/>
    </sheetView>
  </sheetViews>
  <sheetFormatPr defaultColWidth="11.421875" defaultRowHeight="12.75"/>
  <cols>
    <col min="1" max="1" width="6.140625" style="1" hidden="1" customWidth="1"/>
    <col min="2" max="2" width="5.140625" style="1" hidden="1" customWidth="1"/>
    <col min="3" max="3" width="4.421875" style="7" customWidth="1"/>
    <col min="4" max="4" width="22.140625" style="3" customWidth="1"/>
    <col min="5" max="5" width="3.140625" style="3" customWidth="1"/>
    <col min="6" max="6" width="7.7109375" style="1" customWidth="1"/>
    <col min="7" max="7" width="19.421875" style="3" customWidth="1"/>
    <col min="8" max="32" width="4.00390625" style="3" customWidth="1"/>
    <col min="33" max="34" width="4.00390625" style="1" hidden="1" customWidth="1"/>
    <col min="35" max="35" width="4.00390625" style="1" customWidth="1"/>
    <col min="36" max="52" width="4.00390625" style="1" hidden="1" customWidth="1"/>
    <col min="53" max="53" width="2.140625" style="3" customWidth="1"/>
    <col min="54" max="54" width="10.28125" style="3" hidden="1" customWidth="1"/>
    <col min="55" max="55" width="4.00390625" style="3" customWidth="1"/>
    <col min="56" max="59" width="4.00390625" style="3" hidden="1" customWidth="1"/>
    <col min="60" max="60" width="11.421875" style="3" customWidth="1"/>
    <col min="61" max="61" width="4.28125" style="3" hidden="1" customWidth="1"/>
    <col min="62" max="62" width="22.140625" style="3" hidden="1" customWidth="1"/>
    <col min="63" max="63" width="3.00390625" style="3" hidden="1" customWidth="1"/>
    <col min="64" max="64" width="7.7109375" style="3" hidden="1" customWidth="1"/>
    <col min="65" max="65" width="19.421875" style="3" hidden="1" customWidth="1"/>
    <col min="66" max="90" width="4.00390625" style="3" hidden="1" customWidth="1"/>
    <col min="91" max="91" width="2.140625" style="3" hidden="1" customWidth="1"/>
    <col min="92" max="95" width="3.8515625" style="3" hidden="1" customWidth="1"/>
    <col min="96" max="96" width="2.28125" style="3" hidden="1" customWidth="1"/>
    <col min="97" max="100" width="11.421875" style="3" customWidth="1"/>
    <col min="101" max="101" width="0" style="3" hidden="1" customWidth="1"/>
    <col min="102" max="16384" width="11.421875" style="3" customWidth="1"/>
  </cols>
  <sheetData>
    <row r="1" spans="3:101" ht="13.5" thickBot="1">
      <c r="C1" s="2">
        <v>10</v>
      </c>
      <c r="F1" s="4"/>
      <c r="G1" s="5"/>
      <c r="H1" s="5"/>
      <c r="I1" s="5"/>
      <c r="J1" s="5"/>
      <c r="K1" s="5"/>
      <c r="L1" s="5"/>
      <c r="M1" s="5"/>
      <c r="N1" s="5"/>
      <c r="O1" s="5"/>
      <c r="P1" s="6" t="s">
        <v>0</v>
      </c>
      <c r="Q1" s="6"/>
      <c r="R1" s="6"/>
      <c r="S1" s="5"/>
      <c r="T1" s="5"/>
      <c r="U1" s="5"/>
      <c r="V1" s="4"/>
      <c r="BI1" s="2">
        <v>10</v>
      </c>
      <c r="BL1" s="4"/>
      <c r="BM1" s="5"/>
      <c r="BN1" s="5"/>
      <c r="BO1" s="5"/>
      <c r="BP1" s="5"/>
      <c r="BQ1" s="5"/>
      <c r="BR1" s="5"/>
      <c r="BS1" s="5"/>
      <c r="BT1" s="5"/>
      <c r="BU1" s="5"/>
      <c r="BV1" s="6" t="s">
        <v>0</v>
      </c>
      <c r="BW1" s="6"/>
      <c r="BX1" s="6"/>
      <c r="BY1" s="5"/>
      <c r="BZ1" s="5"/>
      <c r="CA1" s="5"/>
      <c r="CB1" s="4"/>
      <c r="CW1" s="3" t="s">
        <v>1</v>
      </c>
    </row>
    <row r="2" spans="6:101" ht="16.5" customHeight="1" thickBot="1">
      <c r="F2" s="8" t="s">
        <v>2</v>
      </c>
      <c r="G2" s="9" t="s">
        <v>200</v>
      </c>
      <c r="H2" s="5">
        <v>2</v>
      </c>
      <c r="I2" s="5"/>
      <c r="J2" s="10" t="s">
        <v>4</v>
      </c>
      <c r="K2" s="11">
        <f ca="1">TODAY()</f>
        <v>41798</v>
      </c>
      <c r="L2" s="11"/>
      <c r="M2" s="11"/>
      <c r="N2" s="11"/>
      <c r="O2" s="5"/>
      <c r="P2" s="12" t="s">
        <v>201</v>
      </c>
      <c r="Q2" s="12"/>
      <c r="R2" s="12"/>
      <c r="S2" s="5"/>
      <c r="V2" s="4"/>
      <c r="BI2" s="7"/>
      <c r="BL2" s="8" t="s">
        <v>2</v>
      </c>
      <c r="BM2" s="9" t="str">
        <f>G2</f>
        <v>29 -  C3 M M</v>
      </c>
      <c r="BN2" s="5"/>
      <c r="BO2" s="5"/>
      <c r="BP2" s="10" t="s">
        <v>4</v>
      </c>
      <c r="BQ2" s="11">
        <f ca="1">TODAY()</f>
        <v>41798</v>
      </c>
      <c r="BR2" s="11"/>
      <c r="BS2" s="11"/>
      <c r="BT2" s="11"/>
      <c r="BU2" s="5"/>
      <c r="BV2" s="12"/>
      <c r="BW2" s="12"/>
      <c r="BX2" s="12"/>
      <c r="BY2" s="5"/>
      <c r="CB2" s="4"/>
      <c r="CW2" s="3" t="s">
        <v>6</v>
      </c>
    </row>
    <row r="3" spans="6:79" ht="13.5" customHeight="1" thickBot="1">
      <c r="F3" s="4"/>
      <c r="G3" s="5"/>
      <c r="H3" s="13"/>
      <c r="I3" s="13"/>
      <c r="J3" s="5"/>
      <c r="K3" s="5"/>
      <c r="L3" s="5"/>
      <c r="M3" s="5"/>
      <c r="N3" s="5"/>
      <c r="O3" s="5"/>
      <c r="P3" s="14"/>
      <c r="Q3" s="14"/>
      <c r="R3" s="14"/>
      <c r="S3" s="5"/>
      <c r="T3" s="5"/>
      <c r="U3" s="5"/>
      <c r="V3" s="4"/>
      <c r="BI3" s="7"/>
      <c r="BL3" s="4"/>
      <c r="BM3" s="5"/>
      <c r="BN3" s="13"/>
      <c r="BO3" s="13"/>
      <c r="BP3" s="5"/>
      <c r="BQ3" s="5"/>
      <c r="BR3" s="5"/>
      <c r="BS3" s="5"/>
      <c r="BT3" s="5"/>
      <c r="BU3" s="5"/>
      <c r="BV3" s="14"/>
      <c r="BW3" s="14"/>
      <c r="BX3" s="14"/>
      <c r="BY3" s="5"/>
      <c r="BZ3" s="5"/>
      <c r="CA3" s="5"/>
    </row>
    <row r="4" spans="6:95" ht="13.5" thickBot="1">
      <c r="F4" s="3"/>
      <c r="G4" s="15"/>
      <c r="J4" s="16" t="s">
        <v>7</v>
      </c>
      <c r="K4" s="16"/>
      <c r="L4" s="16"/>
      <c r="M4" s="16"/>
      <c r="N4" s="16"/>
      <c r="O4" s="16"/>
      <c r="P4" s="16"/>
      <c r="Q4" s="16"/>
      <c r="R4" s="16"/>
      <c r="S4" s="5"/>
      <c r="T4" s="5"/>
      <c r="U4" s="5"/>
      <c r="V4" s="4"/>
      <c r="BI4" s="7"/>
      <c r="BM4" s="15"/>
      <c r="BP4" s="16" t="s">
        <v>7</v>
      </c>
      <c r="BQ4" s="16"/>
      <c r="BR4" s="16"/>
      <c r="BS4" s="16"/>
      <c r="BT4" s="16"/>
      <c r="BU4" s="16"/>
      <c r="BV4" s="16"/>
      <c r="BW4" s="16"/>
      <c r="BX4" s="16"/>
      <c r="BY4" s="5"/>
      <c r="BZ4" s="5"/>
      <c r="CA4" s="5"/>
      <c r="CN4" s="17" t="s">
        <v>8</v>
      </c>
      <c r="CO4" s="17"/>
      <c r="CP4" s="17"/>
      <c r="CQ4" s="17"/>
    </row>
    <row r="5" spans="6:95" ht="13.5" customHeight="1" thickTop="1">
      <c r="F5" s="18" t="s">
        <v>9</v>
      </c>
      <c r="G5" s="19"/>
      <c r="J5" s="20" t="s">
        <v>10</v>
      </c>
      <c r="K5" s="20"/>
      <c r="L5" s="20"/>
      <c r="M5" s="5"/>
      <c r="N5" s="5"/>
      <c r="O5" s="5"/>
      <c r="P5" s="5"/>
      <c r="Q5" s="5"/>
      <c r="R5" s="5"/>
      <c r="S5" s="5"/>
      <c r="T5" s="5"/>
      <c r="U5" s="5"/>
      <c r="V5" s="4"/>
      <c r="AB5" s="21" t="s">
        <v>11</v>
      </c>
      <c r="AC5" s="21"/>
      <c r="AD5" s="250"/>
      <c r="AE5" s="251" t="str">
        <f>LEFT(G2,2)</f>
        <v>29</v>
      </c>
      <c r="AF5" s="252"/>
      <c r="BI5" s="7"/>
      <c r="BL5" s="18" t="s">
        <v>9</v>
      </c>
      <c r="BM5" s="19"/>
      <c r="BP5" s="20" t="s">
        <v>10</v>
      </c>
      <c r="BQ5" s="20"/>
      <c r="BR5" s="20"/>
      <c r="BS5" s="5"/>
      <c r="BT5" s="5"/>
      <c r="BU5" s="5"/>
      <c r="BV5" s="5"/>
      <c r="BW5" s="5"/>
      <c r="BX5" s="5"/>
      <c r="BY5" s="5"/>
      <c r="BZ5" s="5"/>
      <c r="CA5" s="5"/>
      <c r="CH5" s="21" t="s">
        <v>11</v>
      </c>
      <c r="CI5" s="21"/>
      <c r="CJ5" s="250"/>
      <c r="CK5" s="251" t="str">
        <f>AE5</f>
        <v>29</v>
      </c>
      <c r="CL5" s="252"/>
      <c r="CN5" s="17"/>
      <c r="CO5" s="17"/>
      <c r="CP5" s="17"/>
      <c r="CQ5" s="17"/>
    </row>
    <row r="6" spans="6:95" ht="13.5" customHeight="1" thickBot="1">
      <c r="F6" s="4"/>
      <c r="G6" s="25"/>
      <c r="J6" s="10"/>
      <c r="K6" s="10"/>
      <c r="L6" s="5"/>
      <c r="M6" s="5"/>
      <c r="N6" s="5"/>
      <c r="O6" s="5"/>
      <c r="P6" s="5"/>
      <c r="Q6" s="5"/>
      <c r="R6" s="5"/>
      <c r="S6" s="5"/>
      <c r="T6" s="5"/>
      <c r="U6" s="5"/>
      <c r="V6" s="4"/>
      <c r="AB6" s="21"/>
      <c r="AC6" s="21"/>
      <c r="AD6" s="250"/>
      <c r="AE6" s="253"/>
      <c r="AF6" s="254"/>
      <c r="BC6" s="28"/>
      <c r="BD6" s="28"/>
      <c r="BE6" s="28"/>
      <c r="BF6" s="28"/>
      <c r="BG6" s="28"/>
      <c r="BI6" s="7"/>
      <c r="BL6" s="4"/>
      <c r="BM6" s="25"/>
      <c r="BP6" s="10"/>
      <c r="BQ6" s="10"/>
      <c r="BR6" s="5"/>
      <c r="BS6" s="5"/>
      <c r="BT6" s="5"/>
      <c r="BU6" s="5"/>
      <c r="BV6" s="5"/>
      <c r="BW6" s="5"/>
      <c r="BX6" s="5"/>
      <c r="BY6" s="5"/>
      <c r="BZ6" s="5"/>
      <c r="CB6" s="4"/>
      <c r="CH6" s="21"/>
      <c r="CI6" s="21"/>
      <c r="CJ6" s="250"/>
      <c r="CK6" s="253"/>
      <c r="CL6" s="254"/>
      <c r="CN6" s="29" t="s">
        <v>12</v>
      </c>
      <c r="CO6" s="29"/>
      <c r="CP6" s="29"/>
      <c r="CQ6" s="29"/>
    </row>
    <row r="7" spans="8:95" ht="19.5" customHeight="1" thickTop="1">
      <c r="H7" s="5"/>
      <c r="I7" s="5"/>
      <c r="J7" s="5"/>
      <c r="L7" s="5"/>
      <c r="M7" s="5"/>
      <c r="N7" s="5"/>
      <c r="O7" s="5"/>
      <c r="P7" s="5"/>
      <c r="Q7" s="5"/>
      <c r="R7" s="5"/>
      <c r="S7" s="5"/>
      <c r="T7" s="5"/>
      <c r="U7" s="5"/>
      <c r="V7" s="4"/>
      <c r="W7" s="30"/>
      <c r="X7" s="30"/>
      <c r="Y7" s="30"/>
      <c r="Z7" s="30"/>
      <c r="AA7" s="30"/>
      <c r="AB7" s="30"/>
      <c r="AC7" s="30"/>
      <c r="AD7" s="31"/>
      <c r="AE7" s="31"/>
      <c r="AF7" s="31"/>
      <c r="BB7" s="3" t="s">
        <v>13</v>
      </c>
      <c r="BC7" s="32">
        <v>30</v>
      </c>
      <c r="BD7" s="33"/>
      <c r="BE7" s="33"/>
      <c r="BF7" s="33"/>
      <c r="BG7" s="34"/>
      <c r="BI7" s="7"/>
      <c r="BL7" s="1"/>
      <c r="BN7" s="5"/>
      <c r="BO7" s="5"/>
      <c r="BP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4"/>
      <c r="CC7" s="30"/>
      <c r="CD7" s="30"/>
      <c r="CE7" s="30"/>
      <c r="CF7" s="30"/>
      <c r="CG7" s="30"/>
      <c r="CH7" s="30"/>
      <c r="CI7" s="30"/>
      <c r="CJ7" s="31"/>
      <c r="CK7" s="35" t="s">
        <v>13</v>
      </c>
      <c r="CL7" s="35"/>
      <c r="CM7" s="36"/>
      <c r="CN7" s="37"/>
      <c r="CO7" s="38"/>
      <c r="CP7" s="38"/>
      <c r="CQ7" s="39"/>
    </row>
    <row r="8" spans="1:100" s="48" customFormat="1" ht="18.75" customHeight="1">
      <c r="A8" s="40" t="s">
        <v>14</v>
      </c>
      <c r="B8" s="40" t="s">
        <v>15</v>
      </c>
      <c r="C8" s="41" t="s">
        <v>16</v>
      </c>
      <c r="D8" s="41" t="s">
        <v>17</v>
      </c>
      <c r="E8" s="41" t="s">
        <v>18</v>
      </c>
      <c r="F8" s="41" t="s">
        <v>19</v>
      </c>
      <c r="G8" s="41" t="s">
        <v>20</v>
      </c>
      <c r="H8" s="42" t="s">
        <v>21</v>
      </c>
      <c r="I8" s="42" t="s">
        <v>22</v>
      </c>
      <c r="J8" s="42" t="s">
        <v>23</v>
      </c>
      <c r="K8" s="42" t="s">
        <v>24</v>
      </c>
      <c r="L8" s="42" t="s">
        <v>25</v>
      </c>
      <c r="M8" s="42" t="s">
        <v>26</v>
      </c>
      <c r="N8" s="42" t="s">
        <v>27</v>
      </c>
      <c r="O8" s="42" t="s">
        <v>28</v>
      </c>
      <c r="P8" s="42" t="s">
        <v>29</v>
      </c>
      <c r="Q8" s="42" t="s">
        <v>30</v>
      </c>
      <c r="R8" s="42" t="s">
        <v>31</v>
      </c>
      <c r="S8" s="42" t="s">
        <v>32</v>
      </c>
      <c r="T8" s="42" t="s">
        <v>33</v>
      </c>
      <c r="U8" s="44" t="s">
        <v>34</v>
      </c>
      <c r="V8" s="42" t="s">
        <v>35</v>
      </c>
      <c r="W8" s="42" t="s">
        <v>36</v>
      </c>
      <c r="X8" s="43" t="s">
        <v>37</v>
      </c>
      <c r="Y8" s="42" t="s">
        <v>38</v>
      </c>
      <c r="Z8" s="42" t="s">
        <v>39</v>
      </c>
      <c r="AA8" s="43" t="s">
        <v>40</v>
      </c>
      <c r="AB8" s="42" t="s">
        <v>41</v>
      </c>
      <c r="AC8" s="42" t="s">
        <v>42</v>
      </c>
      <c r="AD8" s="42" t="s">
        <v>43</v>
      </c>
      <c r="AE8" s="42" t="s">
        <v>44</v>
      </c>
      <c r="AF8" s="42" t="s">
        <v>45</v>
      </c>
      <c r="AG8" s="45" t="s">
        <v>46</v>
      </c>
      <c r="AH8" s="46" t="s">
        <v>47</v>
      </c>
      <c r="AI8" s="42" t="s">
        <v>48</v>
      </c>
      <c r="AJ8" s="46" t="s">
        <v>49</v>
      </c>
      <c r="AK8" s="46" t="s">
        <v>50</v>
      </c>
      <c r="AL8" s="46" t="s">
        <v>51</v>
      </c>
      <c r="AM8" s="46" t="s">
        <v>52</v>
      </c>
      <c r="AN8" s="46" t="s">
        <v>53</v>
      </c>
      <c r="AO8" s="46" t="s">
        <v>54</v>
      </c>
      <c r="AP8" s="46" t="s">
        <v>55</v>
      </c>
      <c r="AQ8" s="46" t="s">
        <v>56</v>
      </c>
      <c r="AR8" s="46" t="s">
        <v>57</v>
      </c>
      <c r="AS8" s="46" t="s">
        <v>58</v>
      </c>
      <c r="AT8" s="46" t="s">
        <v>59</v>
      </c>
      <c r="AU8" s="46" t="s">
        <v>60</v>
      </c>
      <c r="AV8" s="46" t="s">
        <v>61</v>
      </c>
      <c r="AW8" s="46" t="s">
        <v>62</v>
      </c>
      <c r="AX8" s="46" t="s">
        <v>63</v>
      </c>
      <c r="AY8" s="46" t="s">
        <v>64</v>
      </c>
      <c r="AZ8" s="46" t="s">
        <v>65</v>
      </c>
      <c r="BB8" s="48" t="s">
        <v>66</v>
      </c>
      <c r="BC8" s="49" t="s">
        <v>202</v>
      </c>
      <c r="BD8" s="50"/>
      <c r="BE8" s="50"/>
      <c r="BF8" s="50"/>
      <c r="BG8" s="51"/>
      <c r="BI8" s="41" t="s">
        <v>16</v>
      </c>
      <c r="BJ8" s="41" t="s">
        <v>17</v>
      </c>
      <c r="BK8" s="41" t="s">
        <v>18</v>
      </c>
      <c r="BL8" s="41" t="s">
        <v>19</v>
      </c>
      <c r="BM8" s="41" t="s">
        <v>20</v>
      </c>
      <c r="BN8" s="52" t="s">
        <v>21</v>
      </c>
      <c r="BO8" s="52" t="s">
        <v>22</v>
      </c>
      <c r="BP8" s="52" t="s">
        <v>23</v>
      </c>
      <c r="BQ8" s="52" t="s">
        <v>24</v>
      </c>
      <c r="BR8" s="52" t="s">
        <v>25</v>
      </c>
      <c r="BS8" s="52" t="s">
        <v>26</v>
      </c>
      <c r="BT8" s="52" t="s">
        <v>27</v>
      </c>
      <c r="BU8" s="52" t="s">
        <v>28</v>
      </c>
      <c r="BV8" s="52" t="s">
        <v>29</v>
      </c>
      <c r="BW8" s="52" t="s">
        <v>30</v>
      </c>
      <c r="BX8" s="52" t="s">
        <v>31</v>
      </c>
      <c r="BY8" s="52" t="s">
        <v>32</v>
      </c>
      <c r="BZ8" s="52" t="s">
        <v>33</v>
      </c>
      <c r="CA8" s="52" t="s">
        <v>34</v>
      </c>
      <c r="CB8" s="52" t="s">
        <v>35</v>
      </c>
      <c r="CC8" s="52" t="s">
        <v>36</v>
      </c>
      <c r="CD8" s="52" t="s">
        <v>37</v>
      </c>
      <c r="CE8" s="52" t="s">
        <v>38</v>
      </c>
      <c r="CF8" s="52" t="s">
        <v>39</v>
      </c>
      <c r="CG8" s="52" t="s">
        <v>40</v>
      </c>
      <c r="CH8" s="52" t="s">
        <v>41</v>
      </c>
      <c r="CI8" s="52" t="s">
        <v>42</v>
      </c>
      <c r="CJ8" s="52" t="s">
        <v>43</v>
      </c>
      <c r="CK8" s="52" t="s">
        <v>44</v>
      </c>
      <c r="CL8" s="52" t="s">
        <v>45</v>
      </c>
      <c r="CN8" s="53"/>
      <c r="CO8" s="50"/>
      <c r="CP8" s="52"/>
      <c r="CQ8" s="54"/>
      <c r="CR8" s="55"/>
      <c r="CT8" s="56"/>
      <c r="CU8" s="56"/>
      <c r="CV8" s="56"/>
    </row>
    <row r="9" spans="1:100" s="64" customFormat="1" ht="21" customHeight="1">
      <c r="A9" s="57" t="s">
        <v>68</v>
      </c>
      <c r="B9" s="57">
        <v>53</v>
      </c>
      <c r="C9" s="52">
        <f aca="true" ca="1" t="shared" si="0" ref="C9:C18">OFFSET(C9,12,0)</f>
        <v>1</v>
      </c>
      <c r="D9" s="58" t="s">
        <v>203</v>
      </c>
      <c r="E9" s="57" t="s">
        <v>70</v>
      </c>
      <c r="F9" s="57">
        <v>50</v>
      </c>
      <c r="G9" s="59" t="s">
        <v>183</v>
      </c>
      <c r="H9" s="60" t="s">
        <v>72</v>
      </c>
      <c r="I9" s="61"/>
      <c r="J9" s="61"/>
      <c r="K9" s="61"/>
      <c r="L9" s="61"/>
      <c r="M9" s="60" t="s">
        <v>155</v>
      </c>
      <c r="N9" s="61"/>
      <c r="O9" s="61"/>
      <c r="P9" s="61"/>
      <c r="Q9" s="61"/>
      <c r="R9" s="60" t="s">
        <v>72</v>
      </c>
      <c r="S9" s="61"/>
      <c r="T9" s="61"/>
      <c r="U9" s="61"/>
      <c r="V9" s="61"/>
      <c r="W9" s="60" t="s">
        <v>74</v>
      </c>
      <c r="X9" s="61"/>
      <c r="Y9" s="61"/>
      <c r="Z9" s="61"/>
      <c r="AA9" s="60"/>
      <c r="AB9" s="61"/>
      <c r="AC9" s="61"/>
      <c r="AD9" s="61"/>
      <c r="AE9" s="61"/>
      <c r="AF9" s="61"/>
      <c r="AG9" s="62"/>
      <c r="AH9" s="62"/>
      <c r="AI9" s="62" t="s">
        <v>72</v>
      </c>
      <c r="AJ9" s="62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C9" s="65"/>
      <c r="BD9" s="66"/>
      <c r="BE9" s="67"/>
      <c r="BF9" s="67"/>
      <c r="BG9" s="68"/>
      <c r="BI9" s="40">
        <f aca="true" ca="1" t="shared" si="1" ref="BI9:BI18">OFFSET(BI9,12,0)</f>
        <v>1</v>
      </c>
      <c r="BJ9" s="69" t="str">
        <f aca="true" t="shared" si="2" ref="BJ9:BJ18">D9</f>
        <v>COART Arno</v>
      </c>
      <c r="BK9" s="69" t="str">
        <f aca="true" t="shared" si="3" ref="BK9:BK18">E9</f>
        <v>M</v>
      </c>
      <c r="BL9" s="69">
        <f aca="true" t="shared" si="4" ref="BL9:BL18">F9</f>
        <v>50</v>
      </c>
      <c r="BM9" s="69" t="str">
        <f aca="true" t="shared" si="5" ref="BM9:BM18">G9</f>
        <v>ASSOCIATION J.C. ANDOLLEEN</v>
      </c>
      <c r="BN9" s="60"/>
      <c r="BO9" s="61"/>
      <c r="BP9" s="61"/>
      <c r="BQ9" s="61"/>
      <c r="BR9" s="61"/>
      <c r="BS9" s="60"/>
      <c r="BT9" s="61"/>
      <c r="BU9" s="61"/>
      <c r="BV9" s="61"/>
      <c r="BW9" s="61"/>
      <c r="BX9" s="60"/>
      <c r="BY9" s="61"/>
      <c r="BZ9" s="61"/>
      <c r="CA9" s="61"/>
      <c r="CB9" s="61"/>
      <c r="CC9" s="60"/>
      <c r="CD9" s="61"/>
      <c r="CE9" s="61"/>
      <c r="CF9" s="61"/>
      <c r="CG9" s="60"/>
      <c r="CH9" s="61"/>
      <c r="CI9" s="61"/>
      <c r="CJ9" s="61"/>
      <c r="CK9" s="61"/>
      <c r="CL9" s="61"/>
      <c r="CN9" s="65"/>
      <c r="CO9" s="66"/>
      <c r="CP9" s="67"/>
      <c r="CQ9" s="68"/>
      <c r="CS9" s="56"/>
      <c r="CT9" s="56"/>
      <c r="CU9" s="56"/>
      <c r="CV9" s="56"/>
    </row>
    <row r="10" spans="1:100" s="48" customFormat="1" ht="21" customHeight="1">
      <c r="A10" s="57" t="s">
        <v>68</v>
      </c>
      <c r="B10" s="57">
        <v>49</v>
      </c>
      <c r="C10" s="52">
        <f ca="1" t="shared" si="0"/>
        <v>2</v>
      </c>
      <c r="D10" s="58" t="s">
        <v>204</v>
      </c>
      <c r="E10" s="57" t="s">
        <v>70</v>
      </c>
      <c r="F10" s="57">
        <v>50</v>
      </c>
      <c r="G10" s="59" t="s">
        <v>165</v>
      </c>
      <c r="H10" s="61"/>
      <c r="I10" s="61"/>
      <c r="J10" s="60" t="s">
        <v>72</v>
      </c>
      <c r="K10" s="61"/>
      <c r="L10" s="61"/>
      <c r="M10" s="61"/>
      <c r="N10" s="61"/>
      <c r="O10" s="60" t="s">
        <v>84</v>
      </c>
      <c r="P10" s="61"/>
      <c r="Q10" s="61"/>
      <c r="R10" s="61"/>
      <c r="S10" s="60" t="s">
        <v>75</v>
      </c>
      <c r="T10" s="61"/>
      <c r="U10" s="61"/>
      <c r="V10" s="61"/>
      <c r="W10" s="61"/>
      <c r="X10" s="61"/>
      <c r="Y10" s="60" t="s">
        <v>88</v>
      </c>
      <c r="Z10" s="61"/>
      <c r="AA10" s="61"/>
      <c r="AB10" s="60" t="s">
        <v>190</v>
      </c>
      <c r="AC10" s="61"/>
      <c r="AD10" s="61"/>
      <c r="AE10" s="61"/>
      <c r="AF10" s="61"/>
      <c r="AG10" s="62"/>
      <c r="AH10" s="63"/>
      <c r="AI10" s="63"/>
      <c r="AJ10" s="63"/>
      <c r="AK10" s="62"/>
      <c r="AL10" s="63"/>
      <c r="AM10" s="63"/>
      <c r="AN10" s="63"/>
      <c r="AO10" s="63"/>
      <c r="AP10" s="63"/>
      <c r="AQ10" s="62"/>
      <c r="AR10" s="62"/>
      <c r="AS10" s="63"/>
      <c r="AT10" s="63"/>
      <c r="AU10" s="63"/>
      <c r="AV10" s="63"/>
      <c r="AW10" s="63"/>
      <c r="AX10" s="63"/>
      <c r="AY10" s="63"/>
      <c r="AZ10" s="63"/>
      <c r="BC10" s="65"/>
      <c r="BD10" s="66"/>
      <c r="BE10" s="67"/>
      <c r="BF10" s="67"/>
      <c r="BG10" s="68"/>
      <c r="BI10" s="40">
        <f ca="1" t="shared" si="1"/>
        <v>2</v>
      </c>
      <c r="BJ10" s="69" t="str">
        <f t="shared" si="2"/>
        <v>RAVELEAU Nicolas</v>
      </c>
      <c r="BK10" s="69" t="str">
        <f t="shared" si="3"/>
        <v>M</v>
      </c>
      <c r="BL10" s="69">
        <f t="shared" si="4"/>
        <v>50</v>
      </c>
      <c r="BM10" s="69" t="str">
        <f t="shared" si="5"/>
        <v>UNION CHOLET JUDO 49</v>
      </c>
      <c r="BN10" s="61"/>
      <c r="BO10" s="61"/>
      <c r="BP10" s="60"/>
      <c r="BQ10" s="61"/>
      <c r="BR10" s="61"/>
      <c r="BS10" s="61"/>
      <c r="BT10" s="61"/>
      <c r="BU10" s="60"/>
      <c r="BV10" s="61"/>
      <c r="BW10" s="61"/>
      <c r="BX10" s="61"/>
      <c r="BY10" s="60"/>
      <c r="BZ10" s="61"/>
      <c r="CA10" s="61"/>
      <c r="CB10" s="61"/>
      <c r="CC10" s="61"/>
      <c r="CD10" s="61"/>
      <c r="CE10" s="60"/>
      <c r="CF10" s="61"/>
      <c r="CG10" s="61"/>
      <c r="CH10" s="60"/>
      <c r="CI10" s="61"/>
      <c r="CJ10" s="61"/>
      <c r="CK10" s="61"/>
      <c r="CL10" s="61"/>
      <c r="CN10" s="65"/>
      <c r="CO10" s="66"/>
      <c r="CP10" s="67"/>
      <c r="CQ10" s="68"/>
      <c r="CT10" s="3"/>
      <c r="CU10" s="3"/>
      <c r="CV10" s="3"/>
    </row>
    <row r="11" spans="1:95" s="48" customFormat="1" ht="21" customHeight="1">
      <c r="A11" s="57" t="s">
        <v>68</v>
      </c>
      <c r="B11" s="57">
        <v>44</v>
      </c>
      <c r="C11" s="52">
        <f ca="1" t="shared" si="0"/>
        <v>3</v>
      </c>
      <c r="D11" s="69" t="s">
        <v>205</v>
      </c>
      <c r="E11" s="57" t="s">
        <v>70</v>
      </c>
      <c r="F11" s="57">
        <v>52</v>
      </c>
      <c r="G11" s="59" t="s">
        <v>206</v>
      </c>
      <c r="H11" s="60" t="s">
        <v>72</v>
      </c>
      <c r="I11" s="61"/>
      <c r="J11" s="61"/>
      <c r="K11" s="61"/>
      <c r="L11" s="61"/>
      <c r="M11" s="61"/>
      <c r="N11" s="61"/>
      <c r="O11" s="61"/>
      <c r="P11" s="60" t="s">
        <v>100</v>
      </c>
      <c r="Q11" s="61"/>
      <c r="R11" s="61"/>
      <c r="S11" s="61"/>
      <c r="T11" s="61"/>
      <c r="U11" s="60"/>
      <c r="V11" s="61"/>
      <c r="W11" s="61"/>
      <c r="X11" s="61"/>
      <c r="Y11" s="61"/>
      <c r="Z11" s="60" t="s">
        <v>72</v>
      </c>
      <c r="AA11" s="61"/>
      <c r="AB11" s="61"/>
      <c r="AC11" s="61"/>
      <c r="AD11" s="60" t="s">
        <v>88</v>
      </c>
      <c r="AE11" s="61"/>
      <c r="AF11" s="61"/>
      <c r="AG11" s="63"/>
      <c r="AH11" s="63"/>
      <c r="AI11" s="63"/>
      <c r="AJ11" s="63"/>
      <c r="AK11" s="62"/>
      <c r="AL11" s="63"/>
      <c r="AM11" s="63"/>
      <c r="AN11" s="63"/>
      <c r="AO11" s="63"/>
      <c r="AP11" s="63"/>
      <c r="AQ11" s="63"/>
      <c r="AR11" s="63"/>
      <c r="AS11" s="62"/>
      <c r="AT11" s="62"/>
      <c r="AU11" s="62"/>
      <c r="AV11" s="63"/>
      <c r="AW11" s="63"/>
      <c r="AX11" s="63"/>
      <c r="AY11" s="63"/>
      <c r="AZ11" s="63"/>
      <c r="BC11" s="65" t="s">
        <v>72</v>
      </c>
      <c r="BD11" s="66"/>
      <c r="BE11" s="67"/>
      <c r="BF11" s="67"/>
      <c r="BG11" s="68"/>
      <c r="BI11" s="40">
        <f ca="1" t="shared" si="1"/>
        <v>3</v>
      </c>
      <c r="BJ11" s="69" t="str">
        <f t="shared" si="2"/>
        <v>OUDIN Corentin</v>
      </c>
      <c r="BK11" s="69" t="str">
        <f t="shared" si="3"/>
        <v>M</v>
      </c>
      <c r="BL11" s="69">
        <f t="shared" si="4"/>
        <v>52</v>
      </c>
      <c r="BM11" s="69" t="str">
        <f t="shared" si="5"/>
        <v>JUDO CLUB LA MONTAGNE</v>
      </c>
      <c r="BN11" s="60"/>
      <c r="BO11" s="61"/>
      <c r="BP11" s="61"/>
      <c r="BQ11" s="61"/>
      <c r="BR11" s="61"/>
      <c r="BS11" s="61"/>
      <c r="BT11" s="61"/>
      <c r="BU11" s="61"/>
      <c r="BV11" s="60"/>
      <c r="BW11" s="61"/>
      <c r="BX11" s="61"/>
      <c r="BY11" s="61"/>
      <c r="BZ11" s="61"/>
      <c r="CA11" s="60"/>
      <c r="CB11" s="61"/>
      <c r="CC11" s="61"/>
      <c r="CD11" s="61"/>
      <c r="CE11" s="61"/>
      <c r="CF11" s="60"/>
      <c r="CG11" s="61"/>
      <c r="CH11" s="61"/>
      <c r="CI11" s="61"/>
      <c r="CJ11" s="60"/>
      <c r="CK11" s="61"/>
      <c r="CL11" s="61"/>
      <c r="CN11" s="65"/>
      <c r="CO11" s="66"/>
      <c r="CP11" s="67"/>
      <c r="CQ11" s="68"/>
    </row>
    <row r="12" spans="1:95" s="48" customFormat="1" ht="21" customHeight="1">
      <c r="A12" s="57" t="s">
        <v>68</v>
      </c>
      <c r="B12" s="57">
        <v>44</v>
      </c>
      <c r="C12" s="52">
        <f ca="1" t="shared" si="0"/>
        <v>4</v>
      </c>
      <c r="D12" s="58" t="s">
        <v>207</v>
      </c>
      <c r="E12" s="57" t="s">
        <v>70</v>
      </c>
      <c r="F12" s="57">
        <v>53</v>
      </c>
      <c r="G12" s="59" t="s">
        <v>208</v>
      </c>
      <c r="H12" s="61"/>
      <c r="I12" s="61"/>
      <c r="J12" s="60" t="s">
        <v>137</v>
      </c>
      <c r="K12" s="61"/>
      <c r="L12" s="61"/>
      <c r="M12" s="61"/>
      <c r="N12" s="60" t="s">
        <v>84</v>
      </c>
      <c r="O12" s="61"/>
      <c r="P12" s="61"/>
      <c r="Q12" s="61"/>
      <c r="R12" s="60" t="s">
        <v>88</v>
      </c>
      <c r="S12" s="61"/>
      <c r="T12" s="61"/>
      <c r="U12" s="61"/>
      <c r="V12" s="60" t="s">
        <v>209</v>
      </c>
      <c r="W12" s="61"/>
      <c r="X12" s="61"/>
      <c r="Y12" s="61"/>
      <c r="Z12" s="61"/>
      <c r="AA12" s="61"/>
      <c r="AB12" s="61"/>
      <c r="AC12" s="61"/>
      <c r="AD12" s="61"/>
      <c r="AE12" s="60" t="s">
        <v>97</v>
      </c>
      <c r="AF12" s="61"/>
      <c r="AG12" s="63"/>
      <c r="AH12" s="63"/>
      <c r="AI12" s="63"/>
      <c r="AJ12" s="63"/>
      <c r="AK12" s="63"/>
      <c r="AL12" s="62"/>
      <c r="AM12" s="62"/>
      <c r="AN12" s="62"/>
      <c r="AO12" s="63"/>
      <c r="AP12" s="63"/>
      <c r="AQ12" s="63"/>
      <c r="AR12" s="63"/>
      <c r="AS12" s="62"/>
      <c r="AT12" s="63"/>
      <c r="AU12" s="63"/>
      <c r="AV12" s="63"/>
      <c r="AW12" s="63"/>
      <c r="AX12" s="63"/>
      <c r="AY12" s="63"/>
      <c r="AZ12" s="63"/>
      <c r="BC12" s="65"/>
      <c r="BD12" s="66"/>
      <c r="BE12" s="67"/>
      <c r="BF12" s="67"/>
      <c r="BG12" s="68"/>
      <c r="BI12" s="40">
        <f ca="1" t="shared" si="1"/>
        <v>4</v>
      </c>
      <c r="BJ12" s="69" t="str">
        <f t="shared" si="2"/>
        <v>ROBINET Baptiste</v>
      </c>
      <c r="BK12" s="69" t="str">
        <f t="shared" si="3"/>
        <v>M</v>
      </c>
      <c r="BL12" s="69">
        <f t="shared" si="4"/>
        <v>53</v>
      </c>
      <c r="BM12" s="69" t="str">
        <f t="shared" si="5"/>
        <v>STE LUCE JUDO-JUJITSU</v>
      </c>
      <c r="BN12" s="61"/>
      <c r="BO12" s="61"/>
      <c r="BP12" s="60"/>
      <c r="BQ12" s="61"/>
      <c r="BR12" s="61"/>
      <c r="BS12" s="61"/>
      <c r="BT12" s="60"/>
      <c r="BU12" s="61"/>
      <c r="BV12" s="61"/>
      <c r="BW12" s="61"/>
      <c r="BX12" s="60"/>
      <c r="BY12" s="61"/>
      <c r="BZ12" s="61"/>
      <c r="CA12" s="61"/>
      <c r="CB12" s="60"/>
      <c r="CC12" s="61"/>
      <c r="CD12" s="61"/>
      <c r="CE12" s="61"/>
      <c r="CF12" s="61"/>
      <c r="CG12" s="61"/>
      <c r="CH12" s="61"/>
      <c r="CI12" s="61"/>
      <c r="CJ12" s="61"/>
      <c r="CK12" s="60"/>
      <c r="CL12" s="61"/>
      <c r="CN12" s="65"/>
      <c r="CO12" s="66"/>
      <c r="CP12" s="67"/>
      <c r="CQ12" s="68"/>
    </row>
    <row r="13" spans="1:95" s="48" customFormat="1" ht="21" customHeight="1">
      <c r="A13" s="57" t="s">
        <v>68</v>
      </c>
      <c r="B13" s="57">
        <v>44</v>
      </c>
      <c r="C13" s="52">
        <f ca="1" t="shared" si="0"/>
        <v>5</v>
      </c>
      <c r="D13" s="58" t="s">
        <v>210</v>
      </c>
      <c r="E13" s="57" t="s">
        <v>70</v>
      </c>
      <c r="F13" s="57">
        <v>55</v>
      </c>
      <c r="G13" s="59" t="s">
        <v>211</v>
      </c>
      <c r="H13" s="61"/>
      <c r="I13" s="61"/>
      <c r="J13" s="61"/>
      <c r="K13" s="60" t="s">
        <v>72</v>
      </c>
      <c r="L13" s="61"/>
      <c r="M13" s="61"/>
      <c r="N13" s="61"/>
      <c r="O13" s="61"/>
      <c r="P13" s="60" t="s">
        <v>72</v>
      </c>
      <c r="Q13" s="61"/>
      <c r="R13" s="61"/>
      <c r="S13" s="61"/>
      <c r="T13" s="61"/>
      <c r="U13" s="61"/>
      <c r="V13" s="61"/>
      <c r="W13" s="60" t="s">
        <v>81</v>
      </c>
      <c r="X13" s="61"/>
      <c r="Y13" s="61"/>
      <c r="Z13" s="61"/>
      <c r="AA13" s="61"/>
      <c r="AB13" s="60" t="s">
        <v>74</v>
      </c>
      <c r="AC13" s="61"/>
      <c r="AD13" s="61"/>
      <c r="AE13" s="61"/>
      <c r="AF13" s="60" t="s">
        <v>72</v>
      </c>
      <c r="AG13" s="63"/>
      <c r="AH13" s="63"/>
      <c r="AI13" s="63"/>
      <c r="AJ13" s="63"/>
      <c r="AK13" s="63"/>
      <c r="AL13" s="62"/>
      <c r="AM13" s="63"/>
      <c r="AN13" s="63"/>
      <c r="AO13" s="62"/>
      <c r="AP13" s="62"/>
      <c r="AQ13" s="63"/>
      <c r="AR13" s="63"/>
      <c r="AS13" s="63"/>
      <c r="AT13" s="63"/>
      <c r="AU13" s="63"/>
      <c r="AV13" s="62"/>
      <c r="AW13" s="63"/>
      <c r="AX13" s="63"/>
      <c r="AY13" s="63"/>
      <c r="AZ13" s="63"/>
      <c r="BC13" s="65"/>
      <c r="BD13" s="67"/>
      <c r="BE13" s="67"/>
      <c r="BF13" s="67"/>
      <c r="BG13" s="68"/>
      <c r="BI13" s="40">
        <f ca="1" t="shared" si="1"/>
        <v>5</v>
      </c>
      <c r="BJ13" s="69" t="str">
        <f t="shared" si="2"/>
        <v>FOURNIER Elouan</v>
      </c>
      <c r="BK13" s="69" t="str">
        <f t="shared" si="3"/>
        <v>M</v>
      </c>
      <c r="BL13" s="69">
        <f t="shared" si="4"/>
        <v>55</v>
      </c>
      <c r="BM13" s="69" t="str">
        <f t="shared" si="5"/>
        <v>DOJO COUERONNAIS</v>
      </c>
      <c r="BN13" s="61"/>
      <c r="BO13" s="61"/>
      <c r="BP13" s="61"/>
      <c r="BQ13" s="60"/>
      <c r="BR13" s="61"/>
      <c r="BS13" s="61"/>
      <c r="BT13" s="61"/>
      <c r="BU13" s="61"/>
      <c r="BV13" s="60"/>
      <c r="BW13" s="61"/>
      <c r="BX13" s="61"/>
      <c r="BY13" s="61"/>
      <c r="BZ13" s="61"/>
      <c r="CA13" s="61"/>
      <c r="CB13" s="61"/>
      <c r="CC13" s="60"/>
      <c r="CD13" s="61"/>
      <c r="CE13" s="61"/>
      <c r="CF13" s="61"/>
      <c r="CG13" s="61"/>
      <c r="CH13" s="60"/>
      <c r="CI13" s="61"/>
      <c r="CJ13" s="61"/>
      <c r="CK13" s="61"/>
      <c r="CL13" s="60"/>
      <c r="CN13" s="65"/>
      <c r="CO13" s="67"/>
      <c r="CP13" s="67"/>
      <c r="CQ13" s="68"/>
    </row>
    <row r="14" spans="1:95" s="48" customFormat="1" ht="21" customHeight="1">
      <c r="A14" s="57" t="s">
        <v>68</v>
      </c>
      <c r="B14" s="57">
        <v>49</v>
      </c>
      <c r="C14" s="52">
        <f ca="1" t="shared" si="0"/>
        <v>6</v>
      </c>
      <c r="D14" s="58" t="s">
        <v>212</v>
      </c>
      <c r="E14" s="57" t="s">
        <v>70</v>
      </c>
      <c r="F14" s="57">
        <v>56</v>
      </c>
      <c r="G14" s="59" t="s">
        <v>213</v>
      </c>
      <c r="H14" s="61"/>
      <c r="I14" s="61"/>
      <c r="J14" s="61"/>
      <c r="K14" s="61"/>
      <c r="L14" s="61"/>
      <c r="M14" s="60" t="s">
        <v>72</v>
      </c>
      <c r="N14" s="61"/>
      <c r="O14" s="61"/>
      <c r="P14" s="61"/>
      <c r="Q14" s="60" t="s">
        <v>72</v>
      </c>
      <c r="R14" s="61"/>
      <c r="S14" s="60" t="s">
        <v>88</v>
      </c>
      <c r="T14" s="61"/>
      <c r="U14" s="61"/>
      <c r="V14" s="61"/>
      <c r="W14" s="61"/>
      <c r="X14" s="61"/>
      <c r="Y14" s="61"/>
      <c r="Z14" s="60" t="s">
        <v>88</v>
      </c>
      <c r="AA14" s="61"/>
      <c r="AB14" s="61"/>
      <c r="AC14" s="60" t="s">
        <v>75</v>
      </c>
      <c r="AD14" s="61"/>
      <c r="AE14" s="61"/>
      <c r="AF14" s="61"/>
      <c r="AG14" s="63"/>
      <c r="AH14" s="63"/>
      <c r="AI14" s="63"/>
      <c r="AJ14" s="63"/>
      <c r="AK14" s="63"/>
      <c r="AL14" s="63"/>
      <c r="AM14" s="62"/>
      <c r="AN14" s="63"/>
      <c r="AO14" s="62"/>
      <c r="AP14" s="63"/>
      <c r="AQ14" s="63"/>
      <c r="AR14" s="63"/>
      <c r="AS14" s="63"/>
      <c r="AT14" s="63"/>
      <c r="AU14" s="63"/>
      <c r="AV14" s="63"/>
      <c r="AW14" s="62"/>
      <c r="AX14" s="62"/>
      <c r="AY14" s="63"/>
      <c r="AZ14" s="63"/>
      <c r="BC14" s="65"/>
      <c r="BD14" s="67"/>
      <c r="BE14" s="67"/>
      <c r="BF14" s="67"/>
      <c r="BG14" s="68"/>
      <c r="BI14" s="40">
        <f ca="1" t="shared" si="1"/>
        <v>6</v>
      </c>
      <c r="BJ14" s="69" t="str">
        <f t="shared" si="2"/>
        <v>LEFEBVRE Bastien</v>
      </c>
      <c r="BK14" s="69" t="str">
        <f t="shared" si="3"/>
        <v>M</v>
      </c>
      <c r="BL14" s="69">
        <f t="shared" si="4"/>
        <v>56</v>
      </c>
      <c r="BM14" s="69" t="str">
        <f t="shared" si="5"/>
        <v>JUDO CLUB LINIEROIS</v>
      </c>
      <c r="BN14" s="61"/>
      <c r="BO14" s="61"/>
      <c r="BP14" s="61"/>
      <c r="BQ14" s="61"/>
      <c r="BR14" s="61"/>
      <c r="BS14" s="60"/>
      <c r="BT14" s="61"/>
      <c r="BU14" s="61"/>
      <c r="BV14" s="61"/>
      <c r="BW14" s="60"/>
      <c r="BX14" s="61"/>
      <c r="BY14" s="60"/>
      <c r="BZ14" s="61"/>
      <c r="CA14" s="61"/>
      <c r="CB14" s="61"/>
      <c r="CC14" s="61"/>
      <c r="CD14" s="61"/>
      <c r="CE14" s="61"/>
      <c r="CF14" s="60"/>
      <c r="CG14" s="61"/>
      <c r="CH14" s="61"/>
      <c r="CI14" s="60"/>
      <c r="CJ14" s="61"/>
      <c r="CK14" s="61"/>
      <c r="CL14" s="61"/>
      <c r="CN14" s="65"/>
      <c r="CO14" s="67"/>
      <c r="CP14" s="67"/>
      <c r="CQ14" s="68"/>
    </row>
    <row r="15" spans="1:95" s="48" customFormat="1" ht="21" customHeight="1">
      <c r="A15" s="57" t="s">
        <v>68</v>
      </c>
      <c r="B15" s="57">
        <v>49</v>
      </c>
      <c r="C15" s="52">
        <f ca="1" t="shared" si="0"/>
        <v>7</v>
      </c>
      <c r="D15" s="58" t="s">
        <v>214</v>
      </c>
      <c r="E15" s="57" t="s">
        <v>70</v>
      </c>
      <c r="F15" s="57">
        <v>56</v>
      </c>
      <c r="G15" s="59" t="s">
        <v>174</v>
      </c>
      <c r="H15" s="61"/>
      <c r="I15" s="61"/>
      <c r="J15" s="61"/>
      <c r="K15" s="61"/>
      <c r="L15" s="60" t="s">
        <v>72</v>
      </c>
      <c r="M15" s="61"/>
      <c r="N15" s="61"/>
      <c r="O15" s="60" t="s">
        <v>88</v>
      </c>
      <c r="P15" s="61"/>
      <c r="Q15" s="61"/>
      <c r="R15" s="61"/>
      <c r="S15" s="61"/>
      <c r="T15" s="61"/>
      <c r="U15" s="60"/>
      <c r="V15" s="61"/>
      <c r="W15" s="61"/>
      <c r="X15" s="60"/>
      <c r="Y15" s="61"/>
      <c r="Z15" s="61"/>
      <c r="AA15" s="60"/>
      <c r="AB15" s="61"/>
      <c r="AC15" s="61"/>
      <c r="AD15" s="61"/>
      <c r="AE15" s="61"/>
      <c r="AF15" s="61"/>
      <c r="AG15" s="63"/>
      <c r="AH15" s="63"/>
      <c r="AI15" s="63"/>
      <c r="AJ15" s="63"/>
      <c r="AK15" s="63"/>
      <c r="AL15" s="63"/>
      <c r="AM15" s="63"/>
      <c r="AN15" s="62"/>
      <c r="AO15" s="63"/>
      <c r="AP15" s="62"/>
      <c r="AQ15" s="63"/>
      <c r="AR15" s="63"/>
      <c r="AS15" s="63"/>
      <c r="AT15" s="63"/>
      <c r="AU15" s="63"/>
      <c r="AV15" s="63"/>
      <c r="AW15" s="62"/>
      <c r="AX15" s="63"/>
      <c r="AY15" s="62"/>
      <c r="AZ15" s="63"/>
      <c r="BC15" s="65"/>
      <c r="BD15" s="67"/>
      <c r="BE15" s="67"/>
      <c r="BF15" s="67"/>
      <c r="BG15" s="68"/>
      <c r="BI15" s="40">
        <f ca="1" t="shared" si="1"/>
        <v>7</v>
      </c>
      <c r="BJ15" s="69" t="str">
        <f t="shared" si="2"/>
        <v>MALABEUX Justin</v>
      </c>
      <c r="BK15" s="69" t="str">
        <f t="shared" si="3"/>
        <v>M</v>
      </c>
      <c r="BL15" s="69">
        <f t="shared" si="4"/>
        <v>56</v>
      </c>
      <c r="BM15" s="69" t="str">
        <f t="shared" si="5"/>
        <v>ALLIANCE MAINE ET LOIRE JUDO</v>
      </c>
      <c r="BN15" s="61"/>
      <c r="BO15" s="61"/>
      <c r="BP15" s="61"/>
      <c r="BQ15" s="61"/>
      <c r="BR15" s="60"/>
      <c r="BS15" s="61"/>
      <c r="BT15" s="61"/>
      <c r="BU15" s="60"/>
      <c r="BV15" s="61"/>
      <c r="BW15" s="61"/>
      <c r="BX15" s="61"/>
      <c r="BY15" s="61"/>
      <c r="BZ15" s="61"/>
      <c r="CA15" s="60"/>
      <c r="CB15" s="61"/>
      <c r="CC15" s="61"/>
      <c r="CD15" s="60"/>
      <c r="CE15" s="61"/>
      <c r="CF15" s="61"/>
      <c r="CG15" s="60"/>
      <c r="CH15" s="61"/>
      <c r="CI15" s="61"/>
      <c r="CJ15" s="61"/>
      <c r="CK15" s="61"/>
      <c r="CL15" s="61"/>
      <c r="CN15" s="65"/>
      <c r="CO15" s="67"/>
      <c r="CP15" s="67"/>
      <c r="CQ15" s="68"/>
    </row>
    <row r="16" spans="1:95" s="48" customFormat="1" ht="21" customHeight="1">
      <c r="A16" s="57" t="s">
        <v>68</v>
      </c>
      <c r="B16" s="57">
        <v>72</v>
      </c>
      <c r="C16" s="52">
        <f ca="1" t="shared" si="0"/>
        <v>8</v>
      </c>
      <c r="D16" s="58" t="s">
        <v>215</v>
      </c>
      <c r="E16" s="57" t="s">
        <v>70</v>
      </c>
      <c r="F16" s="57">
        <v>57</v>
      </c>
      <c r="G16" s="59" t="s">
        <v>216</v>
      </c>
      <c r="H16" s="61"/>
      <c r="I16" s="60" t="s">
        <v>72</v>
      </c>
      <c r="J16" s="61"/>
      <c r="K16" s="61"/>
      <c r="L16" s="61"/>
      <c r="M16" s="61"/>
      <c r="N16" s="60" t="s">
        <v>75</v>
      </c>
      <c r="O16" s="61"/>
      <c r="P16" s="61"/>
      <c r="Q16" s="61"/>
      <c r="R16" s="61"/>
      <c r="S16" s="61"/>
      <c r="T16" s="60" t="s">
        <v>72</v>
      </c>
      <c r="U16" s="61"/>
      <c r="V16" s="61"/>
      <c r="W16" s="61"/>
      <c r="X16" s="61"/>
      <c r="Y16" s="60" t="s">
        <v>72</v>
      </c>
      <c r="Z16" s="61"/>
      <c r="AA16" s="61"/>
      <c r="AB16" s="61"/>
      <c r="AC16" s="61"/>
      <c r="AD16" s="60" t="s">
        <v>75</v>
      </c>
      <c r="AE16" s="61"/>
      <c r="AF16" s="61"/>
      <c r="AG16" s="63"/>
      <c r="AH16" s="62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2"/>
      <c r="AW16" s="63"/>
      <c r="AX16" s="62"/>
      <c r="AY16" s="62"/>
      <c r="AZ16" s="63"/>
      <c r="BC16" s="65"/>
      <c r="BD16" s="67"/>
      <c r="BE16" s="67"/>
      <c r="BF16" s="67"/>
      <c r="BG16" s="68"/>
      <c r="BI16" s="40">
        <f ca="1" t="shared" si="1"/>
        <v>8</v>
      </c>
      <c r="BJ16" s="69" t="str">
        <f t="shared" si="2"/>
        <v>MESNAGE Matthieu</v>
      </c>
      <c r="BK16" s="69" t="str">
        <f t="shared" si="3"/>
        <v>M</v>
      </c>
      <c r="BL16" s="69">
        <f t="shared" si="4"/>
        <v>57</v>
      </c>
      <c r="BM16" s="69" t="str">
        <f t="shared" si="5"/>
        <v>M.J.C. BALLON</v>
      </c>
      <c r="BN16" s="61"/>
      <c r="BO16" s="60"/>
      <c r="BP16" s="61"/>
      <c r="BQ16" s="61"/>
      <c r="BR16" s="61"/>
      <c r="BS16" s="61"/>
      <c r="BT16" s="60"/>
      <c r="BU16" s="61"/>
      <c r="BV16" s="61"/>
      <c r="BW16" s="61"/>
      <c r="BX16" s="61"/>
      <c r="BY16" s="61"/>
      <c r="BZ16" s="60"/>
      <c r="CA16" s="61"/>
      <c r="CB16" s="61"/>
      <c r="CC16" s="61"/>
      <c r="CD16" s="61"/>
      <c r="CE16" s="60"/>
      <c r="CF16" s="61"/>
      <c r="CG16" s="61"/>
      <c r="CH16" s="61"/>
      <c r="CI16" s="61"/>
      <c r="CJ16" s="60"/>
      <c r="CK16" s="61"/>
      <c r="CL16" s="61"/>
      <c r="CN16" s="65"/>
      <c r="CO16" s="67"/>
      <c r="CP16" s="67"/>
      <c r="CQ16" s="68"/>
    </row>
    <row r="17" spans="1:95" s="48" customFormat="1" ht="21" customHeight="1">
      <c r="A17" s="57" t="s">
        <v>68</v>
      </c>
      <c r="B17" s="57">
        <v>44</v>
      </c>
      <c r="C17" s="52">
        <f ca="1" t="shared" si="0"/>
        <v>9</v>
      </c>
      <c r="D17" s="58" t="s">
        <v>217</v>
      </c>
      <c r="E17" s="57" t="s">
        <v>70</v>
      </c>
      <c r="F17" s="57">
        <v>58</v>
      </c>
      <c r="G17" s="59" t="s">
        <v>218</v>
      </c>
      <c r="H17" s="61"/>
      <c r="I17" s="61"/>
      <c r="J17" s="61"/>
      <c r="K17" s="60" t="s">
        <v>88</v>
      </c>
      <c r="L17" s="61"/>
      <c r="M17" s="61"/>
      <c r="N17" s="61"/>
      <c r="O17" s="61"/>
      <c r="P17" s="61"/>
      <c r="Q17" s="60" t="s">
        <v>88</v>
      </c>
      <c r="R17" s="61"/>
      <c r="S17" s="61"/>
      <c r="T17" s="60" t="s">
        <v>88</v>
      </c>
      <c r="U17" s="61"/>
      <c r="V17" s="61"/>
      <c r="W17" s="61"/>
      <c r="X17" s="60"/>
      <c r="Y17" s="61"/>
      <c r="Z17" s="61"/>
      <c r="AA17" s="61"/>
      <c r="AB17" s="61"/>
      <c r="AC17" s="61"/>
      <c r="AD17" s="61"/>
      <c r="AE17" s="60" t="s">
        <v>74</v>
      </c>
      <c r="AF17" s="61"/>
      <c r="AG17" s="63"/>
      <c r="AH17" s="63"/>
      <c r="AI17" s="62" t="s">
        <v>76</v>
      </c>
      <c r="AJ17" s="63"/>
      <c r="AK17" s="63"/>
      <c r="AL17" s="63"/>
      <c r="AM17" s="63"/>
      <c r="AN17" s="63"/>
      <c r="AO17" s="63"/>
      <c r="AP17" s="63"/>
      <c r="AQ17" s="62"/>
      <c r="AR17" s="63"/>
      <c r="AS17" s="63"/>
      <c r="AT17" s="62"/>
      <c r="AU17" s="63"/>
      <c r="AV17" s="63"/>
      <c r="AW17" s="63"/>
      <c r="AX17" s="63"/>
      <c r="AY17" s="63"/>
      <c r="AZ17" s="62"/>
      <c r="BC17" s="65"/>
      <c r="BD17" s="67"/>
      <c r="BE17" s="67"/>
      <c r="BF17" s="67"/>
      <c r="BG17" s="68"/>
      <c r="BI17" s="40">
        <f ca="1" t="shared" si="1"/>
        <v>9</v>
      </c>
      <c r="BJ17" s="69" t="str">
        <f t="shared" si="2"/>
        <v>JAFFRE Gwenole</v>
      </c>
      <c r="BK17" s="69" t="str">
        <f t="shared" si="3"/>
        <v>M</v>
      </c>
      <c r="BL17" s="69">
        <f t="shared" si="4"/>
        <v>58</v>
      </c>
      <c r="BM17" s="69" t="str">
        <f t="shared" si="5"/>
        <v>J.C. DE BASSE GOULAINE</v>
      </c>
      <c r="BN17" s="61"/>
      <c r="BO17" s="61"/>
      <c r="BP17" s="61"/>
      <c r="BQ17" s="60"/>
      <c r="BR17" s="61"/>
      <c r="BS17" s="61"/>
      <c r="BT17" s="61"/>
      <c r="BU17" s="61"/>
      <c r="BV17" s="61"/>
      <c r="BW17" s="60"/>
      <c r="BX17" s="61"/>
      <c r="BY17" s="61"/>
      <c r="BZ17" s="60"/>
      <c r="CA17" s="61"/>
      <c r="CB17" s="61"/>
      <c r="CC17" s="61"/>
      <c r="CD17" s="60"/>
      <c r="CE17" s="61"/>
      <c r="CF17" s="61"/>
      <c r="CG17" s="61"/>
      <c r="CH17" s="61"/>
      <c r="CI17" s="61"/>
      <c r="CJ17" s="61"/>
      <c r="CK17" s="60"/>
      <c r="CL17" s="61"/>
      <c r="CN17" s="65"/>
      <c r="CO17" s="67"/>
      <c r="CP17" s="67"/>
      <c r="CQ17" s="68"/>
    </row>
    <row r="18" spans="1:95" s="48" customFormat="1" ht="21" customHeight="1" thickBot="1">
      <c r="A18" s="57" t="s">
        <v>68</v>
      </c>
      <c r="B18" s="57">
        <v>44</v>
      </c>
      <c r="C18" s="52">
        <f ca="1" t="shared" si="0"/>
        <v>10</v>
      </c>
      <c r="D18" s="58" t="s">
        <v>219</v>
      </c>
      <c r="E18" s="57" t="s">
        <v>70</v>
      </c>
      <c r="F18" s="57">
        <v>59</v>
      </c>
      <c r="G18" s="59" t="s">
        <v>218</v>
      </c>
      <c r="H18" s="61"/>
      <c r="I18" s="60" t="s">
        <v>88</v>
      </c>
      <c r="J18" s="61"/>
      <c r="K18" s="61"/>
      <c r="L18" s="60" t="s">
        <v>88</v>
      </c>
      <c r="M18" s="61"/>
      <c r="N18" s="61"/>
      <c r="O18" s="61"/>
      <c r="P18" s="61"/>
      <c r="Q18" s="61"/>
      <c r="R18" s="61"/>
      <c r="S18" s="61"/>
      <c r="T18" s="61"/>
      <c r="U18" s="61"/>
      <c r="V18" s="60" t="s">
        <v>74</v>
      </c>
      <c r="W18" s="61"/>
      <c r="X18" s="61"/>
      <c r="Y18" s="61"/>
      <c r="Z18" s="61"/>
      <c r="AA18" s="61"/>
      <c r="AB18" s="61"/>
      <c r="AC18" s="60" t="s">
        <v>88</v>
      </c>
      <c r="AD18" s="61"/>
      <c r="AE18" s="61"/>
      <c r="AF18" s="60" t="s">
        <v>88</v>
      </c>
      <c r="AG18" s="63"/>
      <c r="AH18" s="63"/>
      <c r="AI18" s="63"/>
      <c r="AJ18" s="62"/>
      <c r="AK18" s="63"/>
      <c r="AL18" s="63"/>
      <c r="AM18" s="63"/>
      <c r="AN18" s="63"/>
      <c r="AO18" s="63"/>
      <c r="AP18" s="63"/>
      <c r="AQ18" s="63"/>
      <c r="AR18" s="62"/>
      <c r="AS18" s="63"/>
      <c r="AT18" s="63"/>
      <c r="AU18" s="62"/>
      <c r="AV18" s="63"/>
      <c r="AW18" s="63"/>
      <c r="AX18" s="63"/>
      <c r="AY18" s="63"/>
      <c r="AZ18" s="62"/>
      <c r="BC18" s="70"/>
      <c r="BD18" s="71"/>
      <c r="BE18" s="71"/>
      <c r="BF18" s="71"/>
      <c r="BG18" s="72"/>
      <c r="BI18" s="40">
        <f ca="1" t="shared" si="1"/>
        <v>10</v>
      </c>
      <c r="BJ18" s="69" t="str">
        <f t="shared" si="2"/>
        <v>LEBLANC Martin</v>
      </c>
      <c r="BK18" s="69" t="str">
        <f t="shared" si="3"/>
        <v>M</v>
      </c>
      <c r="BL18" s="69">
        <f t="shared" si="4"/>
        <v>59</v>
      </c>
      <c r="BM18" s="69" t="str">
        <f t="shared" si="5"/>
        <v>J.C. DE BASSE GOULAINE</v>
      </c>
      <c r="BN18" s="61"/>
      <c r="BO18" s="60"/>
      <c r="BP18" s="61"/>
      <c r="BQ18" s="61"/>
      <c r="BR18" s="60"/>
      <c r="BS18" s="61"/>
      <c r="BT18" s="61"/>
      <c r="BU18" s="61"/>
      <c r="BV18" s="61"/>
      <c r="BW18" s="61"/>
      <c r="BX18" s="61"/>
      <c r="BY18" s="61"/>
      <c r="BZ18" s="61"/>
      <c r="CA18" s="61"/>
      <c r="CB18" s="60"/>
      <c r="CC18" s="61"/>
      <c r="CD18" s="61"/>
      <c r="CE18" s="61"/>
      <c r="CF18" s="61"/>
      <c r="CG18" s="61"/>
      <c r="CH18" s="61"/>
      <c r="CI18" s="60"/>
      <c r="CJ18" s="61"/>
      <c r="CK18" s="61"/>
      <c r="CL18" s="60"/>
      <c r="CN18" s="70"/>
      <c r="CO18" s="71"/>
      <c r="CP18" s="71"/>
      <c r="CQ18" s="72"/>
    </row>
    <row r="19" spans="1:90" s="48" customFormat="1" ht="24.75" customHeight="1" thickBot="1">
      <c r="A19" s="64"/>
      <c r="B19" s="64"/>
      <c r="C19" s="73"/>
      <c r="D19" s="74"/>
      <c r="E19" s="74"/>
      <c r="F19" s="74"/>
      <c r="G19" s="74"/>
      <c r="H19" s="64"/>
      <c r="I19" s="64"/>
      <c r="J19" s="64"/>
      <c r="K19" s="64"/>
      <c r="L19" s="64"/>
      <c r="M19" s="75" t="s">
        <v>103</v>
      </c>
      <c r="N19" s="75"/>
      <c r="O19" s="75"/>
      <c r="P19" s="75"/>
      <c r="Q19" s="76"/>
      <c r="R19" s="64"/>
      <c r="S19" s="64"/>
      <c r="T19" s="64"/>
      <c r="U19" s="64"/>
      <c r="V19" s="64"/>
      <c r="Y19" s="77"/>
      <c r="Z19" s="77"/>
      <c r="AA19" s="77"/>
      <c r="AB19" s="77"/>
      <c r="AC19" s="77"/>
      <c r="AD19" s="77"/>
      <c r="AE19" s="77"/>
      <c r="AF19" s="77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I19" s="73"/>
      <c r="BJ19" s="74"/>
      <c r="BK19" s="74"/>
      <c r="BL19" s="74"/>
      <c r="BM19" s="74"/>
      <c r="BN19" s="64"/>
      <c r="BO19" s="64"/>
      <c r="BP19" s="64"/>
      <c r="BQ19" s="64"/>
      <c r="BR19" s="64"/>
      <c r="BS19" s="78" t="s">
        <v>103</v>
      </c>
      <c r="BT19" s="78"/>
      <c r="BU19" s="78"/>
      <c r="BV19" s="78"/>
      <c r="BW19" s="78" t="s">
        <v>104</v>
      </c>
      <c r="BX19" s="78"/>
      <c r="BY19" s="78"/>
      <c r="BZ19" s="78"/>
      <c r="CA19" s="64"/>
      <c r="CB19" s="64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1:95" s="48" customFormat="1" ht="24" customHeight="1" thickBot="1">
      <c r="A20" s="40" t="s">
        <v>14</v>
      </c>
      <c r="B20" s="40" t="s">
        <v>15</v>
      </c>
      <c r="C20" s="41" t="s">
        <v>16</v>
      </c>
      <c r="D20" s="79" t="s">
        <v>17</v>
      </c>
      <c r="E20" s="79" t="s">
        <v>18</v>
      </c>
      <c r="F20" s="50" t="s">
        <v>105</v>
      </c>
      <c r="G20" s="80" t="s">
        <v>20</v>
      </c>
      <c r="H20" s="81" t="s">
        <v>106</v>
      </c>
      <c r="I20" s="82" t="s">
        <v>107</v>
      </c>
      <c r="J20" s="82" t="s">
        <v>108</v>
      </c>
      <c r="K20" s="82" t="s">
        <v>109</v>
      </c>
      <c r="L20" s="83" t="s">
        <v>110</v>
      </c>
      <c r="M20" s="84" t="s">
        <v>111</v>
      </c>
      <c r="N20" s="85" t="s">
        <v>112</v>
      </c>
      <c r="O20" s="85" t="s">
        <v>113</v>
      </c>
      <c r="P20" s="86" t="s">
        <v>114</v>
      </c>
      <c r="Q20" s="87" t="s">
        <v>115</v>
      </c>
      <c r="R20" s="88"/>
      <c r="S20" s="89" t="s">
        <v>116</v>
      </c>
      <c r="T20" s="90" t="s">
        <v>117</v>
      </c>
      <c r="U20" s="91"/>
      <c r="V20" s="3"/>
      <c r="W20" s="92" t="s">
        <v>118</v>
      </c>
      <c r="X20" s="93"/>
      <c r="Y20" s="93"/>
      <c r="Z20" s="93"/>
      <c r="AA20" s="94"/>
      <c r="AB20" s="95"/>
      <c r="AC20" s="95"/>
      <c r="AD20" s="95"/>
      <c r="AE20" s="95"/>
      <c r="AF20" s="95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BC20" s="32" t="s">
        <v>119</v>
      </c>
      <c r="BD20" s="33" t="s">
        <v>120</v>
      </c>
      <c r="BE20" s="33" t="s">
        <v>121</v>
      </c>
      <c r="BF20" s="33" t="s">
        <v>122</v>
      </c>
      <c r="BG20" s="34" t="s">
        <v>123</v>
      </c>
      <c r="BI20" s="41" t="s">
        <v>16</v>
      </c>
      <c r="BJ20" s="79" t="s">
        <v>17</v>
      </c>
      <c r="BK20" s="79" t="s">
        <v>18</v>
      </c>
      <c r="BL20" s="50" t="s">
        <v>105</v>
      </c>
      <c r="BM20" s="80" t="s">
        <v>20</v>
      </c>
      <c r="BN20" s="81" t="s">
        <v>106</v>
      </c>
      <c r="BO20" s="82" t="s">
        <v>107</v>
      </c>
      <c r="BP20" s="82" t="s">
        <v>108</v>
      </c>
      <c r="BQ20" s="82" t="s">
        <v>109</v>
      </c>
      <c r="BR20" s="83" t="s">
        <v>110</v>
      </c>
      <c r="BS20" s="84" t="s">
        <v>111</v>
      </c>
      <c r="BT20" s="85" t="s">
        <v>112</v>
      </c>
      <c r="BU20" s="85" t="s">
        <v>113</v>
      </c>
      <c r="BV20" s="86" t="s">
        <v>114</v>
      </c>
      <c r="BW20" s="81" t="s">
        <v>119</v>
      </c>
      <c r="BX20" s="82" t="s">
        <v>120</v>
      </c>
      <c r="BY20" s="82" t="s">
        <v>121</v>
      </c>
      <c r="BZ20" s="83" t="s">
        <v>122</v>
      </c>
      <c r="CA20" s="87" t="s">
        <v>115</v>
      </c>
      <c r="CB20" s="88"/>
      <c r="CC20" s="89" t="s">
        <v>116</v>
      </c>
      <c r="CD20" s="90" t="s">
        <v>117</v>
      </c>
      <c r="CE20" s="91"/>
      <c r="CF20" s="3"/>
      <c r="CG20" s="92" t="s">
        <v>118</v>
      </c>
      <c r="CH20" s="93"/>
      <c r="CI20" s="93"/>
      <c r="CJ20" s="93"/>
      <c r="CK20" s="94"/>
      <c r="CL20" s="97"/>
      <c r="CM20" s="98"/>
      <c r="CN20" s="99"/>
      <c r="CO20" s="33"/>
      <c r="CP20" s="33"/>
      <c r="CQ20" s="34"/>
    </row>
    <row r="21" spans="1:95" s="48" customFormat="1" ht="21" customHeight="1">
      <c r="A21" s="57" t="str">
        <f aca="true" ca="1" t="shared" si="6" ref="A21:B30">OFFSET(A21,-12,0)</f>
        <v>PDL</v>
      </c>
      <c r="B21" s="57">
        <f ca="1" t="shared" si="6"/>
        <v>53</v>
      </c>
      <c r="C21" s="40">
        <v>1</v>
      </c>
      <c r="D21" s="100" t="str">
        <f aca="true" ca="1" t="shared" si="7" ref="D21:E30">OFFSET(D21,-12,0)</f>
        <v>COART Arno</v>
      </c>
      <c r="E21" s="57" t="str">
        <f ca="1" t="shared" si="7"/>
        <v>M</v>
      </c>
      <c r="F21" s="57">
        <v>77</v>
      </c>
      <c r="G21" s="101" t="str">
        <f aca="true" ca="1" t="shared" si="8" ref="G21:G30">OFFSET(G21,-12,0)</f>
        <v>ASSOCIATION J.C. ANDOLLEEN</v>
      </c>
      <c r="H21" s="102">
        <v>0</v>
      </c>
      <c r="I21" s="103">
        <v>10</v>
      </c>
      <c r="J21" s="103">
        <v>0</v>
      </c>
      <c r="K21" s="103">
        <v>0</v>
      </c>
      <c r="L21" s="104" t="str">
        <f>IF(M21&lt;&gt;"","-","")</f>
        <v>-</v>
      </c>
      <c r="M21" s="105">
        <v>0</v>
      </c>
      <c r="N21" s="106"/>
      <c r="O21" s="106"/>
      <c r="P21" s="107"/>
      <c r="Q21" s="108">
        <f aca="true" t="shared" si="9" ref="Q21:Q30">SUM(H21:P21,BC21:BG21)</f>
        <v>10</v>
      </c>
      <c r="R21" s="109"/>
      <c r="S21" s="110"/>
      <c r="T21" s="90">
        <f aca="true" ca="1" t="shared" si="10" ref="T21:T30">SUM(OFFSET(T21,0,-14),OFFSET(T21,0,-3))</f>
        <v>87</v>
      </c>
      <c r="U21" s="91"/>
      <c r="V21" s="3"/>
      <c r="W21" s="111" t="s">
        <v>46</v>
      </c>
      <c r="X21" s="112" t="s">
        <v>47</v>
      </c>
      <c r="Y21" s="255" t="s">
        <v>48</v>
      </c>
      <c r="Z21" s="112" t="s">
        <v>49</v>
      </c>
      <c r="AA21" s="256" t="s">
        <v>50</v>
      </c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BC21" s="65"/>
      <c r="BD21" s="66"/>
      <c r="BE21" s="67"/>
      <c r="BF21" s="67"/>
      <c r="BG21" s="68"/>
      <c r="BI21" s="40">
        <v>1</v>
      </c>
      <c r="BJ21" s="57" t="str">
        <f aca="true" t="shared" si="11" ref="BJ21:BJ30">D21</f>
        <v>COART Arno</v>
      </c>
      <c r="BK21" s="57" t="str">
        <f aca="true" t="shared" si="12" ref="BK21:BK30">E21</f>
        <v>M</v>
      </c>
      <c r="BL21" s="57">
        <f aca="true" t="shared" si="13" ref="BL21:BL30">F21</f>
        <v>77</v>
      </c>
      <c r="BM21" s="57" t="str">
        <f aca="true" t="shared" si="14" ref="BM21:BM30">G21</f>
        <v>ASSOCIATION J.C. ANDOLLEEN</v>
      </c>
      <c r="BN21" s="102"/>
      <c r="BO21" s="103"/>
      <c r="BP21" s="103"/>
      <c r="BQ21" s="103"/>
      <c r="BR21" s="104"/>
      <c r="BS21" s="105"/>
      <c r="BT21" s="106"/>
      <c r="BU21" s="106"/>
      <c r="BV21" s="107"/>
      <c r="BW21" s="102"/>
      <c r="BX21" s="103"/>
      <c r="BY21" s="103"/>
      <c r="BZ21" s="104"/>
      <c r="CA21" s="114"/>
      <c r="CB21" s="115"/>
      <c r="CC21" s="110"/>
      <c r="CD21" s="90"/>
      <c r="CE21" s="91"/>
      <c r="CF21" s="3"/>
      <c r="CG21" s="37" t="s">
        <v>46</v>
      </c>
      <c r="CH21" s="38" t="s">
        <v>47</v>
      </c>
      <c r="CI21" s="38" t="s">
        <v>48</v>
      </c>
      <c r="CJ21" s="38" t="s">
        <v>49</v>
      </c>
      <c r="CK21" s="39" t="s">
        <v>50</v>
      </c>
      <c r="CL21" s="96"/>
      <c r="CM21" s="116"/>
      <c r="CN21" s="117"/>
      <c r="CO21" s="118"/>
      <c r="CP21" s="118"/>
      <c r="CQ21" s="119"/>
    </row>
    <row r="22" spans="1:95" s="48" customFormat="1" ht="21" customHeight="1">
      <c r="A22" s="57" t="str">
        <f ca="1" t="shared" si="6"/>
        <v>PDL</v>
      </c>
      <c r="B22" s="57">
        <f ca="1" t="shared" si="6"/>
        <v>49</v>
      </c>
      <c r="C22" s="40">
        <v>2</v>
      </c>
      <c r="D22" s="100" t="str">
        <f ca="1" t="shared" si="7"/>
        <v>RAVELEAU Nicolas</v>
      </c>
      <c r="E22" s="57" t="str">
        <f ca="1" t="shared" si="7"/>
        <v>M</v>
      </c>
      <c r="F22" s="57">
        <v>10</v>
      </c>
      <c r="G22" s="101" t="str">
        <f ca="1" t="shared" si="8"/>
        <v>UNION CHOLET JUDO 49</v>
      </c>
      <c r="H22" s="120">
        <v>0</v>
      </c>
      <c r="I22" s="121">
        <v>0</v>
      </c>
      <c r="J22" s="121">
        <v>0</v>
      </c>
      <c r="K22" s="121">
        <v>10</v>
      </c>
      <c r="L22" s="122">
        <v>7</v>
      </c>
      <c r="M22" s="123"/>
      <c r="N22" s="124"/>
      <c r="O22" s="124"/>
      <c r="P22" s="125"/>
      <c r="Q22" s="126">
        <f t="shared" si="9"/>
        <v>17</v>
      </c>
      <c r="R22" s="127"/>
      <c r="S22" s="110"/>
      <c r="T22" s="90">
        <f ca="1" t="shared" si="10"/>
        <v>27</v>
      </c>
      <c r="U22" s="91"/>
      <c r="V22" s="3"/>
      <c r="W22" s="128" t="s">
        <v>51</v>
      </c>
      <c r="X22" s="43" t="s">
        <v>52</v>
      </c>
      <c r="Y22" s="43" t="s">
        <v>53</v>
      </c>
      <c r="Z22" s="43" t="s">
        <v>54</v>
      </c>
      <c r="AA22" s="129" t="s">
        <v>55</v>
      </c>
      <c r="AB22" s="96"/>
      <c r="AC22" s="96"/>
      <c r="AD22" s="96"/>
      <c r="AE22" s="96"/>
      <c r="AF22" s="96"/>
      <c r="AG22" s="96"/>
      <c r="AH22" s="96"/>
      <c r="AI22" s="96"/>
      <c r="AJ22" s="130"/>
      <c r="AK22" s="130"/>
      <c r="AL22" s="130"/>
      <c r="AM22" s="130"/>
      <c r="AN22" s="130"/>
      <c r="AO22" s="130"/>
      <c r="AP22" s="130"/>
      <c r="BC22" s="65"/>
      <c r="BD22" s="66"/>
      <c r="BE22" s="67"/>
      <c r="BF22" s="67"/>
      <c r="BG22" s="68"/>
      <c r="BI22" s="40">
        <v>2</v>
      </c>
      <c r="BJ22" s="57" t="str">
        <f t="shared" si="11"/>
        <v>RAVELEAU Nicolas</v>
      </c>
      <c r="BK22" s="57" t="str">
        <f t="shared" si="12"/>
        <v>M</v>
      </c>
      <c r="BL22" s="57">
        <f t="shared" si="13"/>
        <v>10</v>
      </c>
      <c r="BM22" s="57" t="str">
        <f t="shared" si="14"/>
        <v>UNION CHOLET JUDO 49</v>
      </c>
      <c r="BN22" s="120"/>
      <c r="BO22" s="121"/>
      <c r="BP22" s="121"/>
      <c r="BQ22" s="121"/>
      <c r="BR22" s="122"/>
      <c r="BS22" s="123"/>
      <c r="BT22" s="124"/>
      <c r="BU22" s="124"/>
      <c r="BV22" s="125"/>
      <c r="BW22" s="120"/>
      <c r="BX22" s="121"/>
      <c r="BY22" s="121"/>
      <c r="BZ22" s="122"/>
      <c r="CA22" s="131"/>
      <c r="CB22" s="132"/>
      <c r="CC22" s="110"/>
      <c r="CD22" s="90"/>
      <c r="CE22" s="91"/>
      <c r="CF22" s="3"/>
      <c r="CG22" s="53" t="s">
        <v>51</v>
      </c>
      <c r="CH22" s="52" t="s">
        <v>52</v>
      </c>
      <c r="CI22" s="52" t="s">
        <v>53</v>
      </c>
      <c r="CJ22" s="52" t="s">
        <v>54</v>
      </c>
      <c r="CK22" s="54" t="s">
        <v>55</v>
      </c>
      <c r="CL22" s="96"/>
      <c r="CM22" s="116"/>
      <c r="CN22" s="117"/>
      <c r="CO22" s="118"/>
      <c r="CP22" s="118"/>
      <c r="CQ22" s="119"/>
    </row>
    <row r="23" spans="1:95" s="48" customFormat="1" ht="21" customHeight="1">
      <c r="A23" s="57" t="str">
        <f ca="1" t="shared" si="6"/>
        <v>PDL</v>
      </c>
      <c r="B23" s="57">
        <f ca="1" t="shared" si="6"/>
        <v>44</v>
      </c>
      <c r="C23" s="40">
        <v>3</v>
      </c>
      <c r="D23" s="57" t="str">
        <f ca="1" t="shared" si="7"/>
        <v>OUDIN Corentin</v>
      </c>
      <c r="E23" s="57" t="str">
        <f ca="1" t="shared" si="7"/>
        <v>M</v>
      </c>
      <c r="F23" s="57">
        <v>70</v>
      </c>
      <c r="G23" s="101" t="str">
        <f ca="1" t="shared" si="8"/>
        <v>JUDO CLUB LA MONTAGNE</v>
      </c>
      <c r="H23" s="120">
        <v>0</v>
      </c>
      <c r="I23" s="121">
        <v>10</v>
      </c>
      <c r="J23" s="121">
        <v>0</v>
      </c>
      <c r="K23" s="121">
        <v>10</v>
      </c>
      <c r="L23" s="122">
        <f>IF(M23&lt;&gt;"","-","")</f>
      </c>
      <c r="M23" s="123"/>
      <c r="N23" s="124"/>
      <c r="O23" s="124"/>
      <c r="P23" s="125"/>
      <c r="Q23" s="126">
        <f t="shared" si="9"/>
        <v>20</v>
      </c>
      <c r="R23" s="127"/>
      <c r="S23" s="110"/>
      <c r="T23" s="90">
        <f ca="1" t="shared" si="10"/>
        <v>90</v>
      </c>
      <c r="U23" s="91"/>
      <c r="V23" s="3"/>
      <c r="W23" s="128" t="s">
        <v>56</v>
      </c>
      <c r="X23" s="43" t="s">
        <v>57</v>
      </c>
      <c r="Y23" s="44" t="s">
        <v>58</v>
      </c>
      <c r="Z23" s="44" t="s">
        <v>59</v>
      </c>
      <c r="AA23" s="257" t="s">
        <v>60</v>
      </c>
      <c r="AG23" s="96"/>
      <c r="BC23" s="65">
        <v>0</v>
      </c>
      <c r="BD23" s="66"/>
      <c r="BE23" s="67"/>
      <c r="BF23" s="67"/>
      <c r="BG23" s="68"/>
      <c r="BI23" s="40">
        <v>3</v>
      </c>
      <c r="BJ23" s="57" t="str">
        <f t="shared" si="11"/>
        <v>OUDIN Corentin</v>
      </c>
      <c r="BK23" s="57" t="str">
        <f t="shared" si="12"/>
        <v>M</v>
      </c>
      <c r="BL23" s="57">
        <f t="shared" si="13"/>
        <v>70</v>
      </c>
      <c r="BM23" s="57" t="str">
        <f t="shared" si="14"/>
        <v>JUDO CLUB LA MONTAGNE</v>
      </c>
      <c r="BN23" s="120"/>
      <c r="BO23" s="121"/>
      <c r="BP23" s="121"/>
      <c r="BQ23" s="121"/>
      <c r="BR23" s="122"/>
      <c r="BS23" s="123"/>
      <c r="BT23" s="124"/>
      <c r="BU23" s="124"/>
      <c r="BV23" s="125"/>
      <c r="BW23" s="120"/>
      <c r="BX23" s="121"/>
      <c r="BY23" s="121"/>
      <c r="BZ23" s="122"/>
      <c r="CA23" s="131"/>
      <c r="CB23" s="132"/>
      <c r="CC23" s="110"/>
      <c r="CD23" s="90"/>
      <c r="CE23" s="91"/>
      <c r="CF23" s="3"/>
      <c r="CG23" s="53" t="s">
        <v>56</v>
      </c>
      <c r="CH23" s="52" t="s">
        <v>57</v>
      </c>
      <c r="CI23" s="52" t="s">
        <v>58</v>
      </c>
      <c r="CJ23" s="52" t="s">
        <v>59</v>
      </c>
      <c r="CK23" s="54" t="s">
        <v>60</v>
      </c>
      <c r="CL23" s="96"/>
      <c r="CM23" s="116"/>
      <c r="CN23" s="117"/>
      <c r="CO23" s="118"/>
      <c r="CP23" s="118"/>
      <c r="CQ23" s="119"/>
    </row>
    <row r="24" spans="1:95" s="48" customFormat="1" ht="21" customHeight="1" thickBot="1">
      <c r="A24" s="57" t="str">
        <f ca="1" t="shared" si="6"/>
        <v>PDL</v>
      </c>
      <c r="B24" s="57">
        <f ca="1" t="shared" si="6"/>
        <v>44</v>
      </c>
      <c r="C24" s="40">
        <v>4</v>
      </c>
      <c r="D24" s="100" t="str">
        <f ca="1" t="shared" si="7"/>
        <v>ROBINET Baptiste</v>
      </c>
      <c r="E24" s="57" t="str">
        <f ca="1" t="shared" si="7"/>
        <v>M</v>
      </c>
      <c r="F24" s="57">
        <v>37</v>
      </c>
      <c r="G24" s="101" t="str">
        <f ca="1" t="shared" si="8"/>
        <v>STE LUCE JUDO-JUJITSU</v>
      </c>
      <c r="H24" s="120">
        <v>0</v>
      </c>
      <c r="I24" s="121">
        <v>7</v>
      </c>
      <c r="J24" s="121">
        <v>10</v>
      </c>
      <c r="K24" s="121">
        <v>7</v>
      </c>
      <c r="L24" s="122">
        <v>10</v>
      </c>
      <c r="M24" s="123"/>
      <c r="N24" s="124"/>
      <c r="O24" s="124"/>
      <c r="P24" s="125"/>
      <c r="Q24" s="126">
        <f t="shared" si="9"/>
        <v>34</v>
      </c>
      <c r="R24" s="127"/>
      <c r="S24" s="110"/>
      <c r="T24" s="90">
        <f ca="1" t="shared" si="10"/>
        <v>71</v>
      </c>
      <c r="U24" s="91"/>
      <c r="V24" s="3"/>
      <c r="W24" s="135" t="s">
        <v>61</v>
      </c>
      <c r="X24" s="136" t="s">
        <v>62</v>
      </c>
      <c r="Y24" s="136" t="s">
        <v>63</v>
      </c>
      <c r="Z24" s="136" t="s">
        <v>64</v>
      </c>
      <c r="AA24" s="137" t="s">
        <v>65</v>
      </c>
      <c r="AG24" s="96"/>
      <c r="BC24" s="65"/>
      <c r="BD24" s="66"/>
      <c r="BE24" s="67"/>
      <c r="BF24" s="67"/>
      <c r="BG24" s="68"/>
      <c r="BI24" s="40">
        <v>4</v>
      </c>
      <c r="BJ24" s="57" t="str">
        <f t="shared" si="11"/>
        <v>ROBINET Baptiste</v>
      </c>
      <c r="BK24" s="57" t="str">
        <f t="shared" si="12"/>
        <v>M</v>
      </c>
      <c r="BL24" s="57">
        <f t="shared" si="13"/>
        <v>37</v>
      </c>
      <c r="BM24" s="57" t="str">
        <f t="shared" si="14"/>
        <v>STE LUCE JUDO-JUJITSU</v>
      </c>
      <c r="BN24" s="120"/>
      <c r="BO24" s="121"/>
      <c r="BP24" s="121"/>
      <c r="BQ24" s="121"/>
      <c r="BR24" s="122"/>
      <c r="BS24" s="123"/>
      <c r="BT24" s="124"/>
      <c r="BU24" s="124"/>
      <c r="BV24" s="125"/>
      <c r="BW24" s="120"/>
      <c r="BX24" s="121"/>
      <c r="BY24" s="121"/>
      <c r="BZ24" s="122"/>
      <c r="CA24" s="131"/>
      <c r="CB24" s="132"/>
      <c r="CC24" s="110"/>
      <c r="CD24" s="90"/>
      <c r="CE24" s="91"/>
      <c r="CF24" s="3"/>
      <c r="CG24" s="138" t="s">
        <v>61</v>
      </c>
      <c r="CH24" s="139" t="s">
        <v>62</v>
      </c>
      <c r="CI24" s="139" t="s">
        <v>63</v>
      </c>
      <c r="CJ24" s="139" t="s">
        <v>64</v>
      </c>
      <c r="CK24" s="140" t="s">
        <v>65</v>
      </c>
      <c r="CL24" s="96"/>
      <c r="CM24" s="116"/>
      <c r="CN24" s="117"/>
      <c r="CO24" s="118"/>
      <c r="CP24" s="118"/>
      <c r="CQ24" s="119"/>
    </row>
    <row r="25" spans="1:95" s="48" customFormat="1" ht="21" customHeight="1">
      <c r="A25" s="57" t="str">
        <f ca="1" t="shared" si="6"/>
        <v>PDL</v>
      </c>
      <c r="B25" s="57">
        <f ca="1" t="shared" si="6"/>
        <v>44</v>
      </c>
      <c r="C25" s="40">
        <v>5</v>
      </c>
      <c r="D25" s="100" t="str">
        <f ca="1" t="shared" si="7"/>
        <v>FOURNIER Elouan</v>
      </c>
      <c r="E25" s="57" t="str">
        <f ca="1" t="shared" si="7"/>
        <v>M</v>
      </c>
      <c r="F25" s="57">
        <v>20</v>
      </c>
      <c r="G25" s="101" t="str">
        <f ca="1" t="shared" si="8"/>
        <v>DOJO COUERONNAIS</v>
      </c>
      <c r="H25" s="120">
        <v>0</v>
      </c>
      <c r="I25" s="121">
        <v>0</v>
      </c>
      <c r="J25" s="121">
        <v>0</v>
      </c>
      <c r="K25" s="121">
        <v>0</v>
      </c>
      <c r="L25" s="122">
        <v>0</v>
      </c>
      <c r="M25" s="123"/>
      <c r="N25" s="124"/>
      <c r="O25" s="124"/>
      <c r="P25" s="125"/>
      <c r="Q25" s="126">
        <f t="shared" si="9"/>
        <v>0</v>
      </c>
      <c r="R25" s="127"/>
      <c r="S25" s="110"/>
      <c r="T25" s="90">
        <f ca="1" t="shared" si="10"/>
        <v>20</v>
      </c>
      <c r="U25" s="91"/>
      <c r="V25" s="3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BC25" s="65"/>
      <c r="BD25" s="67"/>
      <c r="BE25" s="67"/>
      <c r="BF25" s="67"/>
      <c r="BG25" s="68"/>
      <c r="BI25" s="40">
        <v>5</v>
      </c>
      <c r="BJ25" s="57" t="str">
        <f t="shared" si="11"/>
        <v>FOURNIER Elouan</v>
      </c>
      <c r="BK25" s="57" t="str">
        <f t="shared" si="12"/>
        <v>M</v>
      </c>
      <c r="BL25" s="57">
        <f t="shared" si="13"/>
        <v>20</v>
      </c>
      <c r="BM25" s="57" t="str">
        <f t="shared" si="14"/>
        <v>DOJO COUERONNAIS</v>
      </c>
      <c r="BN25" s="120"/>
      <c r="BO25" s="121"/>
      <c r="BP25" s="121"/>
      <c r="BQ25" s="121"/>
      <c r="BR25" s="122"/>
      <c r="BS25" s="123"/>
      <c r="BT25" s="124"/>
      <c r="BU25" s="124"/>
      <c r="BV25" s="125"/>
      <c r="BW25" s="120"/>
      <c r="BX25" s="121"/>
      <c r="BY25" s="121"/>
      <c r="BZ25" s="122"/>
      <c r="CA25" s="131"/>
      <c r="CB25" s="132"/>
      <c r="CC25" s="110"/>
      <c r="CD25" s="90"/>
      <c r="CE25" s="91"/>
      <c r="CF25" s="3"/>
      <c r="CG25" s="141"/>
      <c r="CH25" s="96"/>
      <c r="CI25" s="96"/>
      <c r="CJ25" s="96"/>
      <c r="CK25" s="96"/>
      <c r="CL25" s="96"/>
      <c r="CM25" s="116"/>
      <c r="CN25" s="117"/>
      <c r="CO25" s="118"/>
      <c r="CP25" s="118"/>
      <c r="CQ25" s="119"/>
    </row>
    <row r="26" spans="1:95" s="48" customFormat="1" ht="21" customHeight="1">
      <c r="A26" s="57" t="str">
        <f ca="1" t="shared" si="6"/>
        <v>PDL</v>
      </c>
      <c r="B26" s="57">
        <f ca="1" t="shared" si="6"/>
        <v>49</v>
      </c>
      <c r="C26" s="40">
        <v>6</v>
      </c>
      <c r="D26" s="100" t="str">
        <f ca="1" t="shared" si="7"/>
        <v>LEFEBVRE Bastien</v>
      </c>
      <c r="E26" s="57" t="str">
        <f ca="1" t="shared" si="7"/>
        <v>M</v>
      </c>
      <c r="F26" s="57">
        <v>10</v>
      </c>
      <c r="G26" s="101" t="str">
        <f ca="1" t="shared" si="8"/>
        <v>JUDO CLUB LINIEROIS</v>
      </c>
      <c r="H26" s="120">
        <v>0</v>
      </c>
      <c r="I26" s="121">
        <v>0</v>
      </c>
      <c r="J26" s="121">
        <v>10</v>
      </c>
      <c r="K26" s="121">
        <v>10</v>
      </c>
      <c r="L26" s="122">
        <v>0</v>
      </c>
      <c r="M26" s="123"/>
      <c r="N26" s="124"/>
      <c r="O26" s="124"/>
      <c r="P26" s="125"/>
      <c r="Q26" s="126">
        <f t="shared" si="9"/>
        <v>20</v>
      </c>
      <c r="R26" s="127"/>
      <c r="S26" s="110"/>
      <c r="T26" s="90">
        <f ca="1" t="shared" si="10"/>
        <v>30</v>
      </c>
      <c r="U26" s="91"/>
      <c r="V26" s="3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BC26" s="65"/>
      <c r="BD26" s="67"/>
      <c r="BE26" s="67"/>
      <c r="BF26" s="67"/>
      <c r="BG26" s="68"/>
      <c r="BI26" s="40">
        <v>6</v>
      </c>
      <c r="BJ26" s="57" t="str">
        <f t="shared" si="11"/>
        <v>LEFEBVRE Bastien</v>
      </c>
      <c r="BK26" s="57" t="str">
        <f t="shared" si="12"/>
        <v>M</v>
      </c>
      <c r="BL26" s="57">
        <f t="shared" si="13"/>
        <v>10</v>
      </c>
      <c r="BM26" s="57" t="str">
        <f t="shared" si="14"/>
        <v>JUDO CLUB LINIEROIS</v>
      </c>
      <c r="BN26" s="120"/>
      <c r="BO26" s="121"/>
      <c r="BP26" s="121"/>
      <c r="BQ26" s="121"/>
      <c r="BR26" s="122"/>
      <c r="BS26" s="123"/>
      <c r="BT26" s="124"/>
      <c r="BU26" s="124"/>
      <c r="BV26" s="125"/>
      <c r="BW26" s="120"/>
      <c r="BX26" s="121"/>
      <c r="BY26" s="121"/>
      <c r="BZ26" s="122"/>
      <c r="CA26" s="131"/>
      <c r="CB26" s="132"/>
      <c r="CC26" s="110"/>
      <c r="CD26" s="90"/>
      <c r="CE26" s="91"/>
      <c r="CF26" s="3"/>
      <c r="CG26" s="141"/>
      <c r="CH26" s="96"/>
      <c r="CI26" s="96"/>
      <c r="CJ26" s="96"/>
      <c r="CK26" s="96"/>
      <c r="CL26" s="96"/>
      <c r="CM26" s="116"/>
      <c r="CN26" s="117"/>
      <c r="CO26" s="118"/>
      <c r="CP26" s="118"/>
      <c r="CQ26" s="119"/>
    </row>
    <row r="27" spans="1:95" s="48" customFormat="1" ht="21" customHeight="1">
      <c r="A27" s="57" t="str">
        <f ca="1" t="shared" si="6"/>
        <v>PDL</v>
      </c>
      <c r="B27" s="57">
        <f ca="1" t="shared" si="6"/>
        <v>49</v>
      </c>
      <c r="C27" s="40">
        <v>7</v>
      </c>
      <c r="D27" s="100" t="str">
        <f ca="1" t="shared" si="7"/>
        <v>MALABEUX Justin</v>
      </c>
      <c r="E27" s="57" t="str">
        <f ca="1" t="shared" si="7"/>
        <v>M</v>
      </c>
      <c r="F27" s="57">
        <v>90</v>
      </c>
      <c r="G27" s="101" t="str">
        <f ca="1" t="shared" si="8"/>
        <v>ALLIANCE MAINE ET LOIRE JUDO</v>
      </c>
      <c r="H27" s="120">
        <v>0</v>
      </c>
      <c r="I27" s="121">
        <v>10</v>
      </c>
      <c r="J27" s="121" t="str">
        <f>IF(M27&lt;&gt;"","-","")</f>
        <v>-</v>
      </c>
      <c r="K27" s="121" t="str">
        <f>IF(M27&lt;&gt;"","-","")</f>
        <v>-</v>
      </c>
      <c r="L27" s="122" t="str">
        <f>IF(M27&lt;&gt;"","-","")</f>
        <v>-</v>
      </c>
      <c r="M27" s="123" t="s">
        <v>124</v>
      </c>
      <c r="N27" s="124"/>
      <c r="O27" s="124"/>
      <c r="P27" s="125"/>
      <c r="Q27" s="126">
        <f t="shared" si="9"/>
        <v>10</v>
      </c>
      <c r="R27" s="127"/>
      <c r="S27" s="110"/>
      <c r="T27" s="142">
        <f ca="1" t="shared" si="10"/>
        <v>100</v>
      </c>
      <c r="U27" s="91"/>
      <c r="V27" s="3"/>
      <c r="W27" s="96"/>
      <c r="X27" s="96"/>
      <c r="Y27" s="96"/>
      <c r="Z27" s="96"/>
      <c r="AA27" s="130"/>
      <c r="AB27" s="130"/>
      <c r="AC27" s="130"/>
      <c r="AD27" s="130"/>
      <c r="AE27" s="130"/>
      <c r="AF27" s="130"/>
      <c r="AG27" s="96"/>
      <c r="BC27" s="65"/>
      <c r="BD27" s="67"/>
      <c r="BE27" s="67"/>
      <c r="BF27" s="67"/>
      <c r="BG27" s="68"/>
      <c r="BI27" s="40">
        <v>7</v>
      </c>
      <c r="BJ27" s="57" t="str">
        <f t="shared" si="11"/>
        <v>MALABEUX Justin</v>
      </c>
      <c r="BK27" s="57" t="str">
        <f t="shared" si="12"/>
        <v>M</v>
      </c>
      <c r="BL27" s="57">
        <f t="shared" si="13"/>
        <v>90</v>
      </c>
      <c r="BM27" s="57" t="str">
        <f t="shared" si="14"/>
        <v>ALLIANCE MAINE ET LOIRE JUDO</v>
      </c>
      <c r="BN27" s="120"/>
      <c r="BO27" s="121"/>
      <c r="BP27" s="121"/>
      <c r="BQ27" s="121"/>
      <c r="BR27" s="122"/>
      <c r="BS27" s="123"/>
      <c r="BT27" s="124"/>
      <c r="BU27" s="124"/>
      <c r="BV27" s="125"/>
      <c r="BW27" s="120"/>
      <c r="BX27" s="121"/>
      <c r="BY27" s="121"/>
      <c r="BZ27" s="122"/>
      <c r="CA27" s="131"/>
      <c r="CB27" s="132"/>
      <c r="CC27" s="110"/>
      <c r="CD27" s="90"/>
      <c r="CE27" s="91"/>
      <c r="CF27" s="3"/>
      <c r="CG27" s="141"/>
      <c r="CH27" s="96"/>
      <c r="CI27" s="96"/>
      <c r="CJ27" s="96"/>
      <c r="CK27" s="130"/>
      <c r="CL27" s="96"/>
      <c r="CM27" s="116"/>
      <c r="CN27" s="117"/>
      <c r="CO27" s="118"/>
      <c r="CP27" s="118"/>
      <c r="CQ27" s="119"/>
    </row>
    <row r="28" spans="1:95" s="48" customFormat="1" ht="21" customHeight="1">
      <c r="A28" s="57" t="str">
        <f ca="1" t="shared" si="6"/>
        <v>PDL</v>
      </c>
      <c r="B28" s="57">
        <f ca="1" t="shared" si="6"/>
        <v>72</v>
      </c>
      <c r="C28" s="40">
        <v>8</v>
      </c>
      <c r="D28" s="100" t="str">
        <f ca="1" t="shared" si="7"/>
        <v>MESNAGE Matthieu</v>
      </c>
      <c r="E28" s="57" t="str">
        <f ca="1" t="shared" si="7"/>
        <v>M</v>
      </c>
      <c r="F28" s="57">
        <v>10</v>
      </c>
      <c r="G28" s="101" t="str">
        <f ca="1" t="shared" si="8"/>
        <v>M.J.C. BALLON</v>
      </c>
      <c r="H28" s="120">
        <v>0</v>
      </c>
      <c r="I28" s="121">
        <v>0</v>
      </c>
      <c r="J28" s="121">
        <v>0</v>
      </c>
      <c r="K28" s="121">
        <v>0</v>
      </c>
      <c r="L28" s="122">
        <v>0</v>
      </c>
      <c r="M28" s="123"/>
      <c r="N28" s="124"/>
      <c r="O28" s="124"/>
      <c r="P28" s="125"/>
      <c r="Q28" s="126">
        <f t="shared" si="9"/>
        <v>0</v>
      </c>
      <c r="R28" s="127"/>
      <c r="S28" s="110"/>
      <c r="T28" s="90">
        <f ca="1" t="shared" si="10"/>
        <v>10</v>
      </c>
      <c r="U28" s="91"/>
      <c r="V28" s="3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96"/>
      <c r="BC28" s="65"/>
      <c r="BD28" s="67"/>
      <c r="BE28" s="67"/>
      <c r="BF28" s="67"/>
      <c r="BG28" s="68"/>
      <c r="BI28" s="40">
        <v>8</v>
      </c>
      <c r="BJ28" s="57" t="str">
        <f t="shared" si="11"/>
        <v>MESNAGE Matthieu</v>
      </c>
      <c r="BK28" s="57" t="str">
        <f t="shared" si="12"/>
        <v>M</v>
      </c>
      <c r="BL28" s="57">
        <f t="shared" si="13"/>
        <v>10</v>
      </c>
      <c r="BM28" s="57" t="str">
        <f t="shared" si="14"/>
        <v>M.J.C. BALLON</v>
      </c>
      <c r="BN28" s="120"/>
      <c r="BO28" s="121"/>
      <c r="BP28" s="121"/>
      <c r="BQ28" s="121"/>
      <c r="BR28" s="122"/>
      <c r="BS28" s="123"/>
      <c r="BT28" s="124"/>
      <c r="BU28" s="124"/>
      <c r="BV28" s="125"/>
      <c r="BW28" s="120"/>
      <c r="BX28" s="121"/>
      <c r="BY28" s="121"/>
      <c r="BZ28" s="122"/>
      <c r="CA28" s="131"/>
      <c r="CB28" s="132"/>
      <c r="CC28" s="110"/>
      <c r="CD28" s="90"/>
      <c r="CE28" s="91"/>
      <c r="CF28" s="3"/>
      <c r="CG28" s="143"/>
      <c r="CH28" s="130"/>
      <c r="CI28" s="130"/>
      <c r="CJ28" s="130"/>
      <c r="CK28" s="130"/>
      <c r="CL28" s="96"/>
      <c r="CM28" s="116"/>
      <c r="CN28" s="117"/>
      <c r="CO28" s="118"/>
      <c r="CP28" s="118"/>
      <c r="CQ28" s="119"/>
    </row>
    <row r="29" spans="1:95" s="48" customFormat="1" ht="21" customHeight="1">
      <c r="A29" s="57" t="str">
        <f ca="1" t="shared" si="6"/>
        <v>PDL</v>
      </c>
      <c r="B29" s="57">
        <f ca="1" t="shared" si="6"/>
        <v>44</v>
      </c>
      <c r="C29" s="40">
        <v>9</v>
      </c>
      <c r="D29" s="100" t="str">
        <f ca="1" t="shared" si="7"/>
        <v>JAFFRE Gwenole</v>
      </c>
      <c r="E29" s="57" t="str">
        <f ca="1" t="shared" si="7"/>
        <v>M</v>
      </c>
      <c r="F29" s="57">
        <v>57</v>
      </c>
      <c r="G29" s="101" t="str">
        <f ca="1" t="shared" si="8"/>
        <v>J.C. DE BASSE GOULAINE</v>
      </c>
      <c r="H29" s="120">
        <v>10</v>
      </c>
      <c r="I29" s="121">
        <v>10</v>
      </c>
      <c r="J29" s="121">
        <v>10</v>
      </c>
      <c r="K29" s="121">
        <v>0</v>
      </c>
      <c r="L29" s="122" t="str">
        <f>IF(M29&lt;&gt;"","-","")</f>
        <v>-</v>
      </c>
      <c r="M29" s="123">
        <v>10</v>
      </c>
      <c r="N29" s="124"/>
      <c r="O29" s="124"/>
      <c r="P29" s="125"/>
      <c r="Q29" s="126">
        <f t="shared" si="9"/>
        <v>40</v>
      </c>
      <c r="R29" s="127"/>
      <c r="S29" s="110"/>
      <c r="T29" s="90">
        <f ca="1" t="shared" si="10"/>
        <v>97</v>
      </c>
      <c r="U29" s="91"/>
      <c r="V29" s="3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96"/>
      <c r="BC29" s="65"/>
      <c r="BD29" s="67"/>
      <c r="BE29" s="67"/>
      <c r="BF29" s="67"/>
      <c r="BG29" s="68"/>
      <c r="BI29" s="40">
        <v>9</v>
      </c>
      <c r="BJ29" s="57" t="str">
        <f t="shared" si="11"/>
        <v>JAFFRE Gwenole</v>
      </c>
      <c r="BK29" s="57" t="str">
        <f t="shared" si="12"/>
        <v>M</v>
      </c>
      <c r="BL29" s="57">
        <f t="shared" si="13"/>
        <v>57</v>
      </c>
      <c r="BM29" s="57" t="str">
        <f t="shared" si="14"/>
        <v>J.C. DE BASSE GOULAINE</v>
      </c>
      <c r="BN29" s="120"/>
      <c r="BO29" s="121"/>
      <c r="BP29" s="121"/>
      <c r="BQ29" s="121"/>
      <c r="BR29" s="122"/>
      <c r="BS29" s="123"/>
      <c r="BT29" s="124"/>
      <c r="BU29" s="124"/>
      <c r="BV29" s="125"/>
      <c r="BW29" s="120"/>
      <c r="BX29" s="121"/>
      <c r="BY29" s="121"/>
      <c r="BZ29" s="122"/>
      <c r="CA29" s="131"/>
      <c r="CB29" s="132"/>
      <c r="CC29" s="110"/>
      <c r="CD29" s="90"/>
      <c r="CE29" s="91"/>
      <c r="CF29" s="3"/>
      <c r="CG29" s="143"/>
      <c r="CH29" s="130"/>
      <c r="CI29" s="130"/>
      <c r="CJ29" s="130"/>
      <c r="CK29" s="130"/>
      <c r="CL29" s="96"/>
      <c r="CM29" s="116"/>
      <c r="CN29" s="117"/>
      <c r="CO29" s="118"/>
      <c r="CP29" s="118"/>
      <c r="CQ29" s="119"/>
    </row>
    <row r="30" spans="1:95" s="48" customFormat="1" ht="21" customHeight="1" thickBot="1">
      <c r="A30" s="57" t="str">
        <f ca="1" t="shared" si="6"/>
        <v>PDL</v>
      </c>
      <c r="B30" s="57">
        <f ca="1" t="shared" si="6"/>
        <v>44</v>
      </c>
      <c r="C30" s="40">
        <v>10</v>
      </c>
      <c r="D30" s="100" t="str">
        <f ca="1" t="shared" si="7"/>
        <v>LEBLANC Martin</v>
      </c>
      <c r="E30" s="57" t="str">
        <f ca="1" t="shared" si="7"/>
        <v>M</v>
      </c>
      <c r="F30" s="57">
        <v>57</v>
      </c>
      <c r="G30" s="101" t="str">
        <f ca="1" t="shared" si="8"/>
        <v>J.C. DE BASSE GOULAINE</v>
      </c>
      <c r="H30" s="144">
        <v>10</v>
      </c>
      <c r="I30" s="145">
        <v>10</v>
      </c>
      <c r="J30" s="145">
        <v>0</v>
      </c>
      <c r="K30" s="145">
        <v>10</v>
      </c>
      <c r="L30" s="146">
        <v>10</v>
      </c>
      <c r="M30" s="147"/>
      <c r="N30" s="148"/>
      <c r="O30" s="148"/>
      <c r="P30" s="149"/>
      <c r="Q30" s="150">
        <f t="shared" si="9"/>
        <v>40</v>
      </c>
      <c r="R30" s="151"/>
      <c r="S30" s="110"/>
      <c r="T30" s="90">
        <f ca="1" t="shared" si="10"/>
        <v>97</v>
      </c>
      <c r="U30" s="91"/>
      <c r="V30" s="3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96"/>
      <c r="BC30" s="70"/>
      <c r="BD30" s="71"/>
      <c r="BE30" s="71"/>
      <c r="BF30" s="71"/>
      <c r="BG30" s="72"/>
      <c r="BI30" s="40">
        <v>10</v>
      </c>
      <c r="BJ30" s="57" t="str">
        <f t="shared" si="11"/>
        <v>LEBLANC Martin</v>
      </c>
      <c r="BK30" s="57" t="str">
        <f t="shared" si="12"/>
        <v>M</v>
      </c>
      <c r="BL30" s="57">
        <f t="shared" si="13"/>
        <v>57</v>
      </c>
      <c r="BM30" s="57" t="str">
        <f t="shared" si="14"/>
        <v>J.C. DE BASSE GOULAINE</v>
      </c>
      <c r="BN30" s="144"/>
      <c r="BO30" s="145"/>
      <c r="BP30" s="145"/>
      <c r="BQ30" s="145"/>
      <c r="BR30" s="146"/>
      <c r="BS30" s="147"/>
      <c r="BT30" s="148"/>
      <c r="BU30" s="148"/>
      <c r="BV30" s="149"/>
      <c r="BW30" s="144"/>
      <c r="BX30" s="145"/>
      <c r="BY30" s="145"/>
      <c r="BZ30" s="146"/>
      <c r="CA30" s="152"/>
      <c r="CB30" s="153"/>
      <c r="CC30" s="110"/>
      <c r="CD30" s="90"/>
      <c r="CE30" s="91"/>
      <c r="CF30" s="3"/>
      <c r="CG30" s="154"/>
      <c r="CH30" s="155"/>
      <c r="CI30" s="155"/>
      <c r="CJ30" s="155"/>
      <c r="CK30" s="155"/>
      <c r="CL30" s="156"/>
      <c r="CM30" s="157"/>
      <c r="CN30" s="158"/>
      <c r="CO30" s="159"/>
      <c r="CP30" s="159"/>
      <c r="CQ30" s="160"/>
    </row>
    <row r="31" spans="1:90" s="48" customFormat="1" ht="11.25">
      <c r="A31" s="64"/>
      <c r="B31" s="64"/>
      <c r="C31" s="64"/>
      <c r="D31" s="161"/>
      <c r="E31" s="161"/>
      <c r="F31" s="161"/>
      <c r="G31" s="161"/>
      <c r="H31" s="161"/>
      <c r="I31" s="161"/>
      <c r="J31" s="161"/>
      <c r="K31" s="161"/>
      <c r="L31" s="161"/>
      <c r="M31" s="64"/>
      <c r="N31" s="64" t="s">
        <v>125</v>
      </c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I31" s="64"/>
      <c r="BJ31" s="161"/>
      <c r="BK31" s="161"/>
      <c r="BL31" s="161"/>
      <c r="BM31" s="161"/>
      <c r="BN31" s="161"/>
      <c r="BO31" s="161"/>
      <c r="BP31" s="161"/>
      <c r="BQ31" s="161"/>
      <c r="BR31" s="161"/>
      <c r="BS31" s="64"/>
      <c r="BT31" s="64" t="s">
        <v>125</v>
      </c>
      <c r="BU31" s="64"/>
      <c r="BV31" s="64"/>
      <c r="BW31" s="64"/>
      <c r="BX31" s="64"/>
      <c r="BY31" s="64"/>
      <c r="BZ31" s="64"/>
      <c r="CA31" s="64"/>
      <c r="CB31" s="64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80" s="48" customFormat="1" ht="11.25" hidden="1">
      <c r="A32" s="64"/>
      <c r="B32" s="64"/>
      <c r="C32" s="73">
        <f>COUNT(H32:BG32)</f>
        <v>23</v>
      </c>
      <c r="D32" s="73"/>
      <c r="F32" s="64"/>
      <c r="G32" s="162" t="s">
        <v>126</v>
      </c>
      <c r="H32" s="163">
        <v>1</v>
      </c>
      <c r="I32" s="163">
        <v>2</v>
      </c>
      <c r="J32" s="163">
        <v>3</v>
      </c>
      <c r="K32" s="163">
        <v>4</v>
      </c>
      <c r="L32" s="163">
        <v>5</v>
      </c>
      <c r="M32" s="163">
        <v>6</v>
      </c>
      <c r="N32" s="163">
        <v>7</v>
      </c>
      <c r="O32" s="163">
        <v>8</v>
      </c>
      <c r="P32" s="163">
        <v>9</v>
      </c>
      <c r="Q32" s="163">
        <v>10</v>
      </c>
      <c r="R32" s="163">
        <v>11</v>
      </c>
      <c r="S32" s="163">
        <v>12</v>
      </c>
      <c r="T32" s="163">
        <v>13</v>
      </c>
      <c r="U32" s="163"/>
      <c r="V32" s="163">
        <v>14</v>
      </c>
      <c r="W32" s="163">
        <v>15</v>
      </c>
      <c r="X32" s="163"/>
      <c r="Y32" s="163">
        <v>16</v>
      </c>
      <c r="Z32" s="163">
        <v>17</v>
      </c>
      <c r="AA32" s="163"/>
      <c r="AB32" s="163">
        <v>18</v>
      </c>
      <c r="AC32" s="163">
        <v>19</v>
      </c>
      <c r="AD32" s="163">
        <v>20</v>
      </c>
      <c r="AE32" s="163">
        <v>21</v>
      </c>
      <c r="AF32" s="163">
        <v>22</v>
      </c>
      <c r="AG32" s="164"/>
      <c r="AH32" s="164"/>
      <c r="AI32" s="164">
        <v>23</v>
      </c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</row>
    <row r="33" spans="1:80" s="48" customFormat="1" ht="11.25" hidden="1">
      <c r="A33" s="64"/>
      <c r="B33" s="64"/>
      <c r="F33" s="64"/>
      <c r="G33" s="165" t="s">
        <v>127</v>
      </c>
      <c r="H33" s="163">
        <v>1</v>
      </c>
      <c r="I33" s="163">
        <v>1</v>
      </c>
      <c r="J33" s="163">
        <v>1</v>
      </c>
      <c r="K33" s="163">
        <v>1</v>
      </c>
      <c r="L33" s="163">
        <v>1</v>
      </c>
      <c r="M33" s="163">
        <v>2</v>
      </c>
      <c r="N33" s="163">
        <v>2</v>
      </c>
      <c r="O33" s="163">
        <v>2</v>
      </c>
      <c r="P33" s="163">
        <v>2</v>
      </c>
      <c r="Q33" s="163">
        <v>2</v>
      </c>
      <c r="R33" s="163">
        <v>3</v>
      </c>
      <c r="S33" s="163">
        <v>3</v>
      </c>
      <c r="T33" s="163">
        <v>3</v>
      </c>
      <c r="U33" s="163"/>
      <c r="V33" s="163">
        <v>4</v>
      </c>
      <c r="W33" s="163">
        <v>4</v>
      </c>
      <c r="X33" s="163"/>
      <c r="Y33" s="163">
        <v>4</v>
      </c>
      <c r="Z33" s="163">
        <v>3</v>
      </c>
      <c r="AA33" s="163"/>
      <c r="AB33" s="163">
        <v>5</v>
      </c>
      <c r="AC33" s="163">
        <v>5</v>
      </c>
      <c r="AD33" s="163">
        <v>4</v>
      </c>
      <c r="AE33" s="163">
        <v>5</v>
      </c>
      <c r="AF33" s="163">
        <v>5</v>
      </c>
      <c r="AG33" s="164"/>
      <c r="AH33" s="164"/>
      <c r="AI33" s="164">
        <v>1</v>
      </c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1:90" s="48" customFormat="1" ht="11.25" hidden="1">
      <c r="A34" s="64"/>
      <c r="B34" s="64"/>
      <c r="C34" s="73"/>
      <c r="F34" s="64"/>
      <c r="G34" s="165" t="s">
        <v>128</v>
      </c>
      <c r="H34" s="163">
        <v>1</v>
      </c>
      <c r="I34" s="163">
        <v>1</v>
      </c>
      <c r="J34" s="163">
        <v>1</v>
      </c>
      <c r="K34" s="163">
        <v>1</v>
      </c>
      <c r="L34" s="163">
        <v>2</v>
      </c>
      <c r="M34" s="163">
        <v>1</v>
      </c>
      <c r="N34" s="163">
        <v>2</v>
      </c>
      <c r="O34" s="163">
        <v>2</v>
      </c>
      <c r="P34" s="163">
        <v>2</v>
      </c>
      <c r="Q34" s="163">
        <v>2</v>
      </c>
      <c r="R34" s="163">
        <v>3</v>
      </c>
      <c r="S34" s="163">
        <v>3</v>
      </c>
      <c r="T34" s="163">
        <v>3</v>
      </c>
      <c r="U34" s="163"/>
      <c r="V34" s="163">
        <v>3</v>
      </c>
      <c r="W34" s="163">
        <v>3</v>
      </c>
      <c r="X34" s="163"/>
      <c r="Y34" s="163">
        <v>4</v>
      </c>
      <c r="Z34" s="163">
        <v>4</v>
      </c>
      <c r="AA34" s="163"/>
      <c r="AB34" s="163">
        <v>4</v>
      </c>
      <c r="AC34" s="163">
        <v>4</v>
      </c>
      <c r="AD34" s="163">
        <v>5</v>
      </c>
      <c r="AE34" s="163">
        <v>4</v>
      </c>
      <c r="AF34" s="163">
        <v>5</v>
      </c>
      <c r="AG34" s="164"/>
      <c r="AH34" s="164"/>
      <c r="AI34" s="164">
        <v>1</v>
      </c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</row>
    <row r="35" spans="13:80" ht="11.25"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</row>
    <row r="36" spans="61:80" ht="11.25"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</row>
    <row r="37" spans="61:80" ht="11.25"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</row>
    <row r="38" spans="61:80" ht="11.25"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</row>
    <row r="39" spans="61:80" ht="11.25"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</row>
    <row r="40" spans="61:80" ht="11.25"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</row>
    <row r="41" spans="61:80" ht="11.25"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</row>
    <row r="42" spans="61:80" ht="11.25"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</row>
    <row r="43" spans="61:80" ht="11.25"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</row>
    <row r="44" spans="61:80" ht="11.25"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</row>
    <row r="45" spans="61:80" ht="11.25"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</row>
    <row r="46" spans="61:80" ht="11.25"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</row>
    <row r="47" spans="61:80" ht="11.25"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</row>
    <row r="48" spans="61:80" ht="11.25"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</row>
    <row r="49" spans="61:80" ht="11.25"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</row>
  </sheetData>
  <sheetProtection selectLockedCells="1"/>
  <mergeCells count="71">
    <mergeCell ref="Q30:R30"/>
    <mergeCell ref="T30:U30"/>
    <mergeCell ref="BV1:BX1"/>
    <mergeCell ref="BQ2:BT2"/>
    <mergeCell ref="BV2:BV3"/>
    <mergeCell ref="BW2:BW3"/>
    <mergeCell ref="BX2:BX3"/>
    <mergeCell ref="BP4:BX4"/>
    <mergeCell ref="BP5:BR5"/>
    <mergeCell ref="BS19:BV19"/>
    <mergeCell ref="BW19:BZ19"/>
    <mergeCell ref="Q25:R25"/>
    <mergeCell ref="T25:U25"/>
    <mergeCell ref="W20:AA20"/>
    <mergeCell ref="Q20:R20"/>
    <mergeCell ref="T20:U20"/>
    <mergeCell ref="Q21:R21"/>
    <mergeCell ref="T21:U21"/>
    <mergeCell ref="T23:U23"/>
    <mergeCell ref="T29:U29"/>
    <mergeCell ref="CA21:CB21"/>
    <mergeCell ref="Q27:R27"/>
    <mergeCell ref="T27:U27"/>
    <mergeCell ref="Q22:R22"/>
    <mergeCell ref="T22:U22"/>
    <mergeCell ref="Q23:R23"/>
    <mergeCell ref="T26:U26"/>
    <mergeCell ref="CA29:CB29"/>
    <mergeCell ref="CH5:CJ6"/>
    <mergeCell ref="CK5:CL6"/>
    <mergeCell ref="CK7:CM7"/>
    <mergeCell ref="CA20:CB20"/>
    <mergeCell ref="CD20:CE20"/>
    <mergeCell ref="J5:L5"/>
    <mergeCell ref="J4:R4"/>
    <mergeCell ref="AE5:AF6"/>
    <mergeCell ref="AB5:AD6"/>
    <mergeCell ref="P1:R1"/>
    <mergeCell ref="CD28:CE28"/>
    <mergeCell ref="CD23:CE23"/>
    <mergeCell ref="CA24:CB24"/>
    <mergeCell ref="CD24:CE24"/>
    <mergeCell ref="Q24:R24"/>
    <mergeCell ref="T24:U24"/>
    <mergeCell ref="Q26:R26"/>
    <mergeCell ref="CD22:CE22"/>
    <mergeCell ref="CA23:CB23"/>
    <mergeCell ref="K2:N2"/>
    <mergeCell ref="P2:P3"/>
    <mergeCell ref="Q2:Q3"/>
    <mergeCell ref="R2:R3"/>
    <mergeCell ref="CD29:CE29"/>
    <mergeCell ref="BC6:BG6"/>
    <mergeCell ref="M19:P19"/>
    <mergeCell ref="CA28:CB28"/>
    <mergeCell ref="CA25:CB25"/>
    <mergeCell ref="CD25:CE25"/>
    <mergeCell ref="CA26:CB26"/>
    <mergeCell ref="Q28:R28"/>
    <mergeCell ref="T28:U28"/>
    <mergeCell ref="Q29:R29"/>
    <mergeCell ref="CA30:CB30"/>
    <mergeCell ref="CG20:CK20"/>
    <mergeCell ref="CN4:CQ5"/>
    <mergeCell ref="CN6:CQ6"/>
    <mergeCell ref="CD30:CE30"/>
    <mergeCell ref="CD26:CE26"/>
    <mergeCell ref="CA27:CB27"/>
    <mergeCell ref="CD27:CE27"/>
    <mergeCell ref="CD21:CE21"/>
    <mergeCell ref="CA22:CB22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49"/>
  <sheetViews>
    <sheetView zoomScale="104" zoomScaleNormal="104" workbookViewId="0" topLeftCell="C7">
      <pane xSplit="5" ySplit="2" topLeftCell="H9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H8" sqref="H8"/>
    </sheetView>
  </sheetViews>
  <sheetFormatPr defaultColWidth="11.421875" defaultRowHeight="12.75"/>
  <cols>
    <col min="1" max="1" width="6.140625" style="1" hidden="1" customWidth="1"/>
    <col min="2" max="2" width="5.140625" style="1" hidden="1" customWidth="1"/>
    <col min="3" max="3" width="4.421875" style="7" customWidth="1"/>
    <col min="4" max="4" width="22.140625" style="3" customWidth="1"/>
    <col min="5" max="5" width="3.140625" style="3" customWidth="1"/>
    <col min="6" max="6" width="7.7109375" style="1" customWidth="1"/>
    <col min="7" max="7" width="19.421875" style="3" customWidth="1"/>
    <col min="8" max="32" width="4.00390625" style="3" customWidth="1"/>
    <col min="33" max="33" width="4.00390625" style="1" customWidth="1"/>
    <col min="34" max="34" width="4.00390625" style="1" hidden="1" customWidth="1"/>
    <col min="35" max="35" width="4.00390625" style="1" customWidth="1"/>
    <col min="36" max="45" width="4.00390625" style="1" hidden="1" customWidth="1"/>
    <col min="46" max="46" width="4.00390625" style="1" customWidth="1"/>
    <col min="47" max="52" width="4.00390625" style="1" hidden="1" customWidth="1"/>
    <col min="53" max="53" width="2.140625" style="3" customWidth="1"/>
    <col min="54" max="54" width="10.28125" style="3" hidden="1" customWidth="1"/>
    <col min="55" max="55" width="4.00390625" style="3" customWidth="1"/>
    <col min="56" max="59" width="4.00390625" style="3" hidden="1" customWidth="1"/>
    <col min="60" max="60" width="11.421875" style="3" customWidth="1"/>
    <col min="61" max="61" width="4.28125" style="3" hidden="1" customWidth="1"/>
    <col min="62" max="62" width="22.140625" style="3" hidden="1" customWidth="1"/>
    <col min="63" max="63" width="3.00390625" style="3" hidden="1" customWidth="1"/>
    <col min="64" max="64" width="7.7109375" style="3" hidden="1" customWidth="1"/>
    <col min="65" max="65" width="19.421875" style="3" hidden="1" customWidth="1"/>
    <col min="66" max="90" width="4.00390625" style="3" hidden="1" customWidth="1"/>
    <col min="91" max="91" width="2.140625" style="3" hidden="1" customWidth="1"/>
    <col min="92" max="95" width="3.8515625" style="3" hidden="1" customWidth="1"/>
    <col min="96" max="96" width="2.28125" style="3" hidden="1" customWidth="1"/>
    <col min="97" max="100" width="11.421875" style="3" customWidth="1"/>
    <col min="101" max="101" width="0" style="3" hidden="1" customWidth="1"/>
    <col min="102" max="16384" width="11.421875" style="3" customWidth="1"/>
  </cols>
  <sheetData>
    <row r="1" spans="3:101" ht="13.5" thickBot="1">
      <c r="C1" s="2">
        <v>10</v>
      </c>
      <c r="F1" s="4"/>
      <c r="G1" s="5"/>
      <c r="H1" s="5"/>
      <c r="I1" s="5"/>
      <c r="J1" s="5"/>
      <c r="K1" s="5"/>
      <c r="L1" s="5"/>
      <c r="M1" s="5"/>
      <c r="N1" s="5"/>
      <c r="O1" s="5"/>
      <c r="P1" s="6" t="s">
        <v>0</v>
      </c>
      <c r="Q1" s="6"/>
      <c r="R1" s="6"/>
      <c r="S1" s="5"/>
      <c r="T1" s="5"/>
      <c r="U1" s="5"/>
      <c r="V1" s="4"/>
      <c r="BI1" s="2">
        <v>10</v>
      </c>
      <c r="BL1" s="4"/>
      <c r="BM1" s="5"/>
      <c r="BN1" s="5"/>
      <c r="BO1" s="5"/>
      <c r="BP1" s="5"/>
      <c r="BQ1" s="5"/>
      <c r="BR1" s="5"/>
      <c r="BS1" s="5"/>
      <c r="BT1" s="5"/>
      <c r="BU1" s="5"/>
      <c r="BV1" s="6" t="s">
        <v>0</v>
      </c>
      <c r="BW1" s="6"/>
      <c r="BX1" s="6"/>
      <c r="BY1" s="5"/>
      <c r="BZ1" s="5"/>
      <c r="CA1" s="5"/>
      <c r="CB1" s="4"/>
      <c r="CW1" s="3" t="s">
        <v>1</v>
      </c>
    </row>
    <row r="2" spans="6:101" ht="16.5" customHeight="1" thickBot="1">
      <c r="F2" s="8" t="s">
        <v>2</v>
      </c>
      <c r="G2" s="9" t="s">
        <v>220</v>
      </c>
      <c r="H2" s="5">
        <v>2</v>
      </c>
      <c r="I2" s="5"/>
      <c r="J2" s="10" t="s">
        <v>4</v>
      </c>
      <c r="K2" s="11">
        <f ca="1">TODAY()</f>
        <v>41798</v>
      </c>
      <c r="L2" s="11"/>
      <c r="M2" s="11"/>
      <c r="N2" s="11"/>
      <c r="O2" s="5"/>
      <c r="P2" s="12" t="s">
        <v>201</v>
      </c>
      <c r="Q2" s="12"/>
      <c r="R2" s="12"/>
      <c r="S2" s="5"/>
      <c r="V2" s="4"/>
      <c r="BI2" s="7"/>
      <c r="BL2" s="8" t="s">
        <v>2</v>
      </c>
      <c r="BM2" s="9" t="str">
        <f>G2</f>
        <v>30 -  C3 M M</v>
      </c>
      <c r="BN2" s="5"/>
      <c r="BO2" s="5"/>
      <c r="BP2" s="10" t="s">
        <v>4</v>
      </c>
      <c r="BQ2" s="11">
        <f ca="1">TODAY()</f>
        <v>41798</v>
      </c>
      <c r="BR2" s="11"/>
      <c r="BS2" s="11"/>
      <c r="BT2" s="11"/>
      <c r="BU2" s="5"/>
      <c r="BV2" s="12"/>
      <c r="BW2" s="12"/>
      <c r="BX2" s="12"/>
      <c r="BY2" s="5"/>
      <c r="CB2" s="4"/>
      <c r="CW2" s="3" t="s">
        <v>6</v>
      </c>
    </row>
    <row r="3" spans="6:79" ht="13.5" customHeight="1" thickBot="1">
      <c r="F3" s="4"/>
      <c r="G3" s="5"/>
      <c r="H3" s="13"/>
      <c r="I3" s="13"/>
      <c r="J3" s="5"/>
      <c r="K3" s="5"/>
      <c r="L3" s="5"/>
      <c r="M3" s="5"/>
      <c r="N3" s="5"/>
      <c r="O3" s="5"/>
      <c r="P3" s="14"/>
      <c r="Q3" s="14"/>
      <c r="R3" s="14"/>
      <c r="S3" s="5"/>
      <c r="T3" s="5"/>
      <c r="U3" s="5"/>
      <c r="V3" s="4"/>
      <c r="BI3" s="7"/>
      <c r="BL3" s="4"/>
      <c r="BM3" s="5"/>
      <c r="BN3" s="13"/>
      <c r="BO3" s="13"/>
      <c r="BP3" s="5"/>
      <c r="BQ3" s="5"/>
      <c r="BR3" s="5"/>
      <c r="BS3" s="5"/>
      <c r="BT3" s="5"/>
      <c r="BU3" s="5"/>
      <c r="BV3" s="14"/>
      <c r="BW3" s="14"/>
      <c r="BX3" s="14"/>
      <c r="BY3" s="5"/>
      <c r="BZ3" s="5"/>
      <c r="CA3" s="5"/>
    </row>
    <row r="4" spans="6:95" ht="13.5" thickBot="1">
      <c r="F4" s="3"/>
      <c r="G4" s="15"/>
      <c r="J4" s="16" t="s">
        <v>7</v>
      </c>
      <c r="K4" s="16"/>
      <c r="L4" s="16"/>
      <c r="M4" s="16"/>
      <c r="N4" s="16"/>
      <c r="O4" s="16"/>
      <c r="P4" s="16"/>
      <c r="Q4" s="16"/>
      <c r="R4" s="16"/>
      <c r="S4" s="5"/>
      <c r="T4" s="5"/>
      <c r="U4" s="5"/>
      <c r="V4" s="4"/>
      <c r="BI4" s="7"/>
      <c r="BM4" s="15"/>
      <c r="BP4" s="16" t="s">
        <v>7</v>
      </c>
      <c r="BQ4" s="16"/>
      <c r="BR4" s="16"/>
      <c r="BS4" s="16"/>
      <c r="BT4" s="16"/>
      <c r="BU4" s="16"/>
      <c r="BV4" s="16"/>
      <c r="BW4" s="16"/>
      <c r="BX4" s="16"/>
      <c r="BY4" s="5"/>
      <c r="BZ4" s="5"/>
      <c r="CA4" s="5"/>
      <c r="CN4" s="17" t="s">
        <v>8</v>
      </c>
      <c r="CO4" s="17"/>
      <c r="CP4" s="17"/>
      <c r="CQ4" s="17"/>
    </row>
    <row r="5" spans="6:95" ht="13.5" customHeight="1" thickTop="1">
      <c r="F5" s="18" t="s">
        <v>9</v>
      </c>
      <c r="G5" s="19"/>
      <c r="J5" s="20" t="s">
        <v>10</v>
      </c>
      <c r="K5" s="20"/>
      <c r="L5" s="20"/>
      <c r="M5" s="5"/>
      <c r="N5" s="5"/>
      <c r="O5" s="5"/>
      <c r="P5" s="5"/>
      <c r="Q5" s="5"/>
      <c r="R5" s="5"/>
      <c r="S5" s="5"/>
      <c r="T5" s="5"/>
      <c r="U5" s="5"/>
      <c r="V5" s="4"/>
      <c r="AB5" s="21" t="s">
        <v>11</v>
      </c>
      <c r="AC5" s="21"/>
      <c r="AD5" s="250"/>
      <c r="AE5" s="251" t="str">
        <f>LEFT(G2,2)</f>
        <v>30</v>
      </c>
      <c r="AF5" s="252"/>
      <c r="BI5" s="7"/>
      <c r="BL5" s="18" t="s">
        <v>9</v>
      </c>
      <c r="BM5" s="19"/>
      <c r="BP5" s="20" t="s">
        <v>10</v>
      </c>
      <c r="BQ5" s="20"/>
      <c r="BR5" s="20"/>
      <c r="BS5" s="5"/>
      <c r="BT5" s="5"/>
      <c r="BU5" s="5"/>
      <c r="BV5" s="5"/>
      <c r="BW5" s="5"/>
      <c r="BX5" s="5"/>
      <c r="BY5" s="5"/>
      <c r="BZ5" s="5"/>
      <c r="CA5" s="5"/>
      <c r="CH5" s="21" t="s">
        <v>11</v>
      </c>
      <c r="CI5" s="21"/>
      <c r="CJ5" s="250"/>
      <c r="CK5" s="251" t="str">
        <f>AE5</f>
        <v>30</v>
      </c>
      <c r="CL5" s="252"/>
      <c r="CN5" s="17"/>
      <c r="CO5" s="17"/>
      <c r="CP5" s="17"/>
      <c r="CQ5" s="17"/>
    </row>
    <row r="6" spans="6:95" ht="13.5" customHeight="1" thickBot="1">
      <c r="F6" s="4"/>
      <c r="G6" s="25"/>
      <c r="J6" s="10"/>
      <c r="K6" s="10"/>
      <c r="L6" s="5"/>
      <c r="M6" s="5"/>
      <c r="N6" s="5"/>
      <c r="O6" s="5"/>
      <c r="P6" s="5"/>
      <c r="Q6" s="5"/>
      <c r="R6" s="5"/>
      <c r="S6" s="5"/>
      <c r="T6" s="5"/>
      <c r="U6" s="5"/>
      <c r="V6" s="4"/>
      <c r="AB6" s="21"/>
      <c r="AC6" s="21"/>
      <c r="AD6" s="250"/>
      <c r="AE6" s="253"/>
      <c r="AF6" s="254"/>
      <c r="BC6" s="28"/>
      <c r="BD6" s="28"/>
      <c r="BE6" s="28"/>
      <c r="BF6" s="28"/>
      <c r="BG6" s="28"/>
      <c r="BI6" s="7"/>
      <c r="BL6" s="4"/>
      <c r="BM6" s="25"/>
      <c r="BP6" s="10"/>
      <c r="BQ6" s="10"/>
      <c r="BR6" s="5"/>
      <c r="BS6" s="5"/>
      <c r="BT6" s="5"/>
      <c r="BU6" s="5"/>
      <c r="BV6" s="5"/>
      <c r="BW6" s="5"/>
      <c r="BX6" s="5"/>
      <c r="BY6" s="5"/>
      <c r="BZ6" s="5"/>
      <c r="CB6" s="4"/>
      <c r="CH6" s="21"/>
      <c r="CI6" s="21"/>
      <c r="CJ6" s="250"/>
      <c r="CK6" s="253"/>
      <c r="CL6" s="254"/>
      <c r="CN6" s="29" t="s">
        <v>12</v>
      </c>
      <c r="CO6" s="29"/>
      <c r="CP6" s="29"/>
      <c r="CQ6" s="29"/>
    </row>
    <row r="7" spans="8:95" ht="19.5" customHeight="1" thickTop="1">
      <c r="H7" s="5"/>
      <c r="I7" s="5"/>
      <c r="J7" s="5"/>
      <c r="L7" s="5"/>
      <c r="M7" s="5"/>
      <c r="N7" s="5"/>
      <c r="O7" s="5"/>
      <c r="P7" s="5"/>
      <c r="Q7" s="5"/>
      <c r="R7" s="5"/>
      <c r="S7" s="5"/>
      <c r="T7" s="5"/>
      <c r="U7" s="5"/>
      <c r="V7" s="4"/>
      <c r="W7" s="30"/>
      <c r="X7" s="30"/>
      <c r="Y7" s="30"/>
      <c r="Z7" s="30"/>
      <c r="AA7" s="30"/>
      <c r="AB7" s="30"/>
      <c r="AC7" s="30"/>
      <c r="AD7" s="31"/>
      <c r="AE7" s="31"/>
      <c r="AF7" s="31"/>
      <c r="BB7" s="3" t="s">
        <v>13</v>
      </c>
      <c r="BC7" s="32">
        <v>29</v>
      </c>
      <c r="BD7" s="33"/>
      <c r="BE7" s="33"/>
      <c r="BF7" s="33"/>
      <c r="BG7" s="34"/>
      <c r="BI7" s="7"/>
      <c r="BL7" s="1"/>
      <c r="BN7" s="5"/>
      <c r="BO7" s="5"/>
      <c r="BP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4"/>
      <c r="CC7" s="30"/>
      <c r="CD7" s="30"/>
      <c r="CE7" s="30"/>
      <c r="CF7" s="30"/>
      <c r="CG7" s="30"/>
      <c r="CH7" s="30"/>
      <c r="CI7" s="30"/>
      <c r="CJ7" s="31"/>
      <c r="CK7" s="35" t="s">
        <v>13</v>
      </c>
      <c r="CL7" s="35"/>
      <c r="CM7" s="36"/>
      <c r="CN7" s="37"/>
      <c r="CO7" s="38"/>
      <c r="CP7" s="38"/>
      <c r="CQ7" s="39"/>
    </row>
    <row r="8" spans="1:100" s="48" customFormat="1" ht="18.75" customHeight="1">
      <c r="A8" s="40" t="s">
        <v>14</v>
      </c>
      <c r="B8" s="40" t="s">
        <v>15</v>
      </c>
      <c r="C8" s="41" t="s">
        <v>16</v>
      </c>
      <c r="D8" s="41" t="s">
        <v>17</v>
      </c>
      <c r="E8" s="41" t="s">
        <v>18</v>
      </c>
      <c r="F8" s="41" t="s">
        <v>19</v>
      </c>
      <c r="G8" s="41" t="s">
        <v>20</v>
      </c>
      <c r="H8" s="42" t="s">
        <v>21</v>
      </c>
      <c r="I8" s="42" t="s">
        <v>22</v>
      </c>
      <c r="J8" s="42" t="s">
        <v>23</v>
      </c>
      <c r="K8" s="42" t="s">
        <v>24</v>
      </c>
      <c r="L8" s="42" t="s">
        <v>25</v>
      </c>
      <c r="M8" s="43" t="s">
        <v>26</v>
      </c>
      <c r="N8" s="42" t="s">
        <v>27</v>
      </c>
      <c r="O8" s="42" t="s">
        <v>28</v>
      </c>
      <c r="P8" s="42" t="s">
        <v>29</v>
      </c>
      <c r="Q8" s="43" t="s">
        <v>30</v>
      </c>
      <c r="R8" s="42" t="s">
        <v>31</v>
      </c>
      <c r="S8" s="43" t="s">
        <v>32</v>
      </c>
      <c r="T8" s="42" t="s">
        <v>33</v>
      </c>
      <c r="U8" s="42" t="s">
        <v>34</v>
      </c>
      <c r="V8" s="42" t="s">
        <v>35</v>
      </c>
      <c r="W8" s="42" t="s">
        <v>36</v>
      </c>
      <c r="X8" s="42" t="s">
        <v>37</v>
      </c>
      <c r="Y8" s="42" t="s">
        <v>38</v>
      </c>
      <c r="Z8" s="43" t="s">
        <v>39</v>
      </c>
      <c r="AA8" s="42" t="s">
        <v>40</v>
      </c>
      <c r="AB8" s="42" t="s">
        <v>41</v>
      </c>
      <c r="AC8" s="44" t="s">
        <v>42</v>
      </c>
      <c r="AD8" s="42" t="s">
        <v>43</v>
      </c>
      <c r="AE8" s="42" t="s">
        <v>44</v>
      </c>
      <c r="AF8" s="42" t="s">
        <v>45</v>
      </c>
      <c r="AG8" s="187" t="s">
        <v>46</v>
      </c>
      <c r="AH8" s="46" t="s">
        <v>47</v>
      </c>
      <c r="AI8" s="44" t="s">
        <v>48</v>
      </c>
      <c r="AJ8" s="46" t="s">
        <v>49</v>
      </c>
      <c r="AK8" s="46" t="s">
        <v>50</v>
      </c>
      <c r="AL8" s="46" t="s">
        <v>51</v>
      </c>
      <c r="AM8" s="46" t="s">
        <v>52</v>
      </c>
      <c r="AN8" s="46" t="s">
        <v>53</v>
      </c>
      <c r="AO8" s="46" t="s">
        <v>54</v>
      </c>
      <c r="AP8" s="46" t="s">
        <v>55</v>
      </c>
      <c r="AQ8" s="46" t="s">
        <v>56</v>
      </c>
      <c r="AR8" s="46" t="s">
        <v>57</v>
      </c>
      <c r="AS8" s="46" t="s">
        <v>58</v>
      </c>
      <c r="AT8" s="42" t="s">
        <v>59</v>
      </c>
      <c r="AU8" s="46" t="s">
        <v>60</v>
      </c>
      <c r="AV8" s="46" t="s">
        <v>61</v>
      </c>
      <c r="AW8" s="46" t="s">
        <v>62</v>
      </c>
      <c r="AX8" s="46" t="s">
        <v>63</v>
      </c>
      <c r="AY8" s="46" t="s">
        <v>64</v>
      </c>
      <c r="AZ8" s="46" t="s">
        <v>65</v>
      </c>
      <c r="BB8" s="48" t="s">
        <v>66</v>
      </c>
      <c r="BC8" s="49" t="s">
        <v>130</v>
      </c>
      <c r="BD8" s="50"/>
      <c r="BE8" s="50"/>
      <c r="BF8" s="50"/>
      <c r="BG8" s="51"/>
      <c r="BI8" s="41" t="s">
        <v>16</v>
      </c>
      <c r="BJ8" s="41" t="s">
        <v>17</v>
      </c>
      <c r="BK8" s="41" t="s">
        <v>18</v>
      </c>
      <c r="BL8" s="41" t="s">
        <v>19</v>
      </c>
      <c r="BM8" s="41" t="s">
        <v>20</v>
      </c>
      <c r="BN8" s="52" t="s">
        <v>21</v>
      </c>
      <c r="BO8" s="52" t="s">
        <v>22</v>
      </c>
      <c r="BP8" s="52" t="s">
        <v>23</v>
      </c>
      <c r="BQ8" s="52" t="s">
        <v>24</v>
      </c>
      <c r="BR8" s="52" t="s">
        <v>25</v>
      </c>
      <c r="BS8" s="52" t="s">
        <v>26</v>
      </c>
      <c r="BT8" s="52" t="s">
        <v>27</v>
      </c>
      <c r="BU8" s="52" t="s">
        <v>28</v>
      </c>
      <c r="BV8" s="52" t="s">
        <v>29</v>
      </c>
      <c r="BW8" s="52" t="s">
        <v>30</v>
      </c>
      <c r="BX8" s="52" t="s">
        <v>31</v>
      </c>
      <c r="BY8" s="52" t="s">
        <v>32</v>
      </c>
      <c r="BZ8" s="52" t="s">
        <v>33</v>
      </c>
      <c r="CA8" s="52" t="s">
        <v>34</v>
      </c>
      <c r="CB8" s="52" t="s">
        <v>35</v>
      </c>
      <c r="CC8" s="52" t="s">
        <v>36</v>
      </c>
      <c r="CD8" s="52" t="s">
        <v>37</v>
      </c>
      <c r="CE8" s="52" t="s">
        <v>38</v>
      </c>
      <c r="CF8" s="52" t="s">
        <v>39</v>
      </c>
      <c r="CG8" s="52" t="s">
        <v>40</v>
      </c>
      <c r="CH8" s="52" t="s">
        <v>41</v>
      </c>
      <c r="CI8" s="52" t="s">
        <v>42</v>
      </c>
      <c r="CJ8" s="52" t="s">
        <v>43</v>
      </c>
      <c r="CK8" s="52" t="s">
        <v>44</v>
      </c>
      <c r="CL8" s="52" t="s">
        <v>45</v>
      </c>
      <c r="CN8" s="53"/>
      <c r="CO8" s="50"/>
      <c r="CP8" s="52"/>
      <c r="CQ8" s="54"/>
      <c r="CR8" s="55"/>
      <c r="CT8" s="56"/>
      <c r="CU8" s="56"/>
      <c r="CV8" s="56"/>
    </row>
    <row r="9" spans="1:100" s="64" customFormat="1" ht="21" customHeight="1">
      <c r="A9" s="57" t="s">
        <v>221</v>
      </c>
      <c r="B9" s="57">
        <v>79</v>
      </c>
      <c r="C9" s="52">
        <f aca="true" ca="1" t="shared" si="0" ref="C9:C18">OFFSET(C9,12,0)</f>
        <v>1</v>
      </c>
      <c r="D9" s="58" t="s">
        <v>222</v>
      </c>
      <c r="E9" s="57" t="s">
        <v>70</v>
      </c>
      <c r="F9" s="57">
        <v>60</v>
      </c>
      <c r="G9" s="59" t="s">
        <v>223</v>
      </c>
      <c r="H9" s="60" t="s">
        <v>74</v>
      </c>
      <c r="I9" s="61"/>
      <c r="J9" s="61"/>
      <c r="K9" s="61"/>
      <c r="L9" s="61"/>
      <c r="M9" s="60"/>
      <c r="N9" s="61"/>
      <c r="O9" s="61"/>
      <c r="P9" s="61"/>
      <c r="Q9" s="61"/>
      <c r="R9" s="60" t="s">
        <v>72</v>
      </c>
      <c r="S9" s="61"/>
      <c r="T9" s="61"/>
      <c r="U9" s="61"/>
      <c r="V9" s="61"/>
      <c r="W9" s="60" t="s">
        <v>72</v>
      </c>
      <c r="X9" s="61"/>
      <c r="Y9" s="61"/>
      <c r="Z9" s="61"/>
      <c r="AA9" s="60" t="s">
        <v>88</v>
      </c>
      <c r="AB9" s="61"/>
      <c r="AC9" s="61"/>
      <c r="AD9" s="61"/>
      <c r="AE9" s="61"/>
      <c r="AF9" s="61"/>
      <c r="AG9" s="62" t="s">
        <v>88</v>
      </c>
      <c r="AH9" s="62"/>
      <c r="AI9" s="62"/>
      <c r="AJ9" s="62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C9" s="65"/>
      <c r="BD9" s="66"/>
      <c r="BE9" s="67"/>
      <c r="BF9" s="67"/>
      <c r="BG9" s="68"/>
      <c r="BI9" s="40">
        <f aca="true" ca="1" t="shared" si="1" ref="BI9:BI18">OFFSET(BI9,12,0)</f>
        <v>1</v>
      </c>
      <c r="BJ9" s="69" t="str">
        <f aca="true" t="shared" si="2" ref="BJ9:BJ18">D9</f>
        <v>BUROT Cedric</v>
      </c>
      <c r="BK9" s="69" t="str">
        <f aca="true" t="shared" si="3" ref="BK9:BK18">E9</f>
        <v>M</v>
      </c>
      <c r="BL9" s="69">
        <f aca="true" t="shared" si="4" ref="BL9:BL18">F9</f>
        <v>60</v>
      </c>
      <c r="BM9" s="69" t="str">
        <f aca="true" t="shared" si="5" ref="BM9:BM18">G9</f>
        <v>JC DU BOCAGE BRESSUIRAIS</v>
      </c>
      <c r="BN9" s="60"/>
      <c r="BO9" s="61"/>
      <c r="BP9" s="61"/>
      <c r="BQ9" s="61"/>
      <c r="BR9" s="61"/>
      <c r="BS9" s="60"/>
      <c r="BT9" s="61"/>
      <c r="BU9" s="61"/>
      <c r="BV9" s="61"/>
      <c r="BW9" s="61"/>
      <c r="BX9" s="60"/>
      <c r="BY9" s="61"/>
      <c r="BZ9" s="61"/>
      <c r="CA9" s="61"/>
      <c r="CB9" s="61"/>
      <c r="CC9" s="60"/>
      <c r="CD9" s="61"/>
      <c r="CE9" s="61"/>
      <c r="CF9" s="61"/>
      <c r="CG9" s="60"/>
      <c r="CH9" s="61"/>
      <c r="CI9" s="61"/>
      <c r="CJ9" s="61"/>
      <c r="CK9" s="61"/>
      <c r="CL9" s="61"/>
      <c r="CN9" s="65"/>
      <c r="CO9" s="66"/>
      <c r="CP9" s="67"/>
      <c r="CQ9" s="68"/>
      <c r="CS9" s="56"/>
      <c r="CT9" s="56"/>
      <c r="CU9" s="56"/>
      <c r="CV9" s="56"/>
    </row>
    <row r="10" spans="1:100" s="48" customFormat="1" ht="21" customHeight="1">
      <c r="A10" s="57" t="s">
        <v>68</v>
      </c>
      <c r="B10" s="57">
        <v>49</v>
      </c>
      <c r="C10" s="52">
        <f ca="1" t="shared" si="0"/>
        <v>2</v>
      </c>
      <c r="D10" s="58" t="s">
        <v>224</v>
      </c>
      <c r="E10" s="57" t="s">
        <v>70</v>
      </c>
      <c r="F10" s="57">
        <v>60</v>
      </c>
      <c r="G10" s="59" t="s">
        <v>225</v>
      </c>
      <c r="H10" s="61"/>
      <c r="I10" s="61"/>
      <c r="J10" s="60" t="s">
        <v>75</v>
      </c>
      <c r="K10" s="61"/>
      <c r="L10" s="61"/>
      <c r="M10" s="61"/>
      <c r="N10" s="61"/>
      <c r="O10" s="60" t="s">
        <v>72</v>
      </c>
      <c r="P10" s="61"/>
      <c r="Q10" s="61"/>
      <c r="R10" s="61"/>
      <c r="S10" s="60"/>
      <c r="T10" s="61"/>
      <c r="U10" s="61"/>
      <c r="V10" s="61"/>
      <c r="W10" s="61"/>
      <c r="X10" s="61"/>
      <c r="Y10" s="60" t="s">
        <v>100</v>
      </c>
      <c r="Z10" s="61"/>
      <c r="AA10" s="61"/>
      <c r="AB10" s="60" t="s">
        <v>72</v>
      </c>
      <c r="AC10" s="61"/>
      <c r="AD10" s="61"/>
      <c r="AE10" s="61"/>
      <c r="AF10" s="61"/>
      <c r="AG10" s="62" t="s">
        <v>72</v>
      </c>
      <c r="AH10" s="63"/>
      <c r="AI10" s="63"/>
      <c r="AJ10" s="63"/>
      <c r="AK10" s="62"/>
      <c r="AL10" s="63"/>
      <c r="AM10" s="63"/>
      <c r="AN10" s="63"/>
      <c r="AO10" s="63"/>
      <c r="AP10" s="63"/>
      <c r="AQ10" s="62"/>
      <c r="AR10" s="62"/>
      <c r="AS10" s="63"/>
      <c r="AT10" s="63"/>
      <c r="AU10" s="63"/>
      <c r="AV10" s="63"/>
      <c r="AW10" s="63"/>
      <c r="AX10" s="63"/>
      <c r="AY10" s="63"/>
      <c r="AZ10" s="63"/>
      <c r="BC10" s="65"/>
      <c r="BD10" s="66"/>
      <c r="BE10" s="67"/>
      <c r="BF10" s="67"/>
      <c r="BG10" s="68"/>
      <c r="BI10" s="40">
        <f ca="1" t="shared" si="1"/>
        <v>2</v>
      </c>
      <c r="BJ10" s="69" t="str">
        <f t="shared" si="2"/>
        <v>LECOMTE Quentin</v>
      </c>
      <c r="BK10" s="69" t="str">
        <f t="shared" si="3"/>
        <v>M</v>
      </c>
      <c r="BL10" s="69">
        <f t="shared" si="4"/>
        <v>60</v>
      </c>
      <c r="BM10" s="69" t="str">
        <f t="shared" si="5"/>
        <v>DOJO DU SOC CANDE</v>
      </c>
      <c r="BN10" s="61"/>
      <c r="BO10" s="61"/>
      <c r="BP10" s="60"/>
      <c r="BQ10" s="61"/>
      <c r="BR10" s="61"/>
      <c r="BS10" s="61"/>
      <c r="BT10" s="61"/>
      <c r="BU10" s="60"/>
      <c r="BV10" s="61"/>
      <c r="BW10" s="61"/>
      <c r="BX10" s="61"/>
      <c r="BY10" s="60"/>
      <c r="BZ10" s="61"/>
      <c r="CA10" s="61"/>
      <c r="CB10" s="61"/>
      <c r="CC10" s="61"/>
      <c r="CD10" s="61"/>
      <c r="CE10" s="60"/>
      <c r="CF10" s="61"/>
      <c r="CG10" s="61"/>
      <c r="CH10" s="60"/>
      <c r="CI10" s="61"/>
      <c r="CJ10" s="61"/>
      <c r="CK10" s="61"/>
      <c r="CL10" s="61"/>
      <c r="CN10" s="65"/>
      <c r="CO10" s="66"/>
      <c r="CP10" s="67"/>
      <c r="CQ10" s="68"/>
      <c r="CT10" s="3"/>
      <c r="CU10" s="3"/>
      <c r="CV10" s="3"/>
    </row>
    <row r="11" spans="1:95" s="48" customFormat="1" ht="21" customHeight="1">
      <c r="A11" s="57" t="s">
        <v>226</v>
      </c>
      <c r="B11" s="57">
        <v>50</v>
      </c>
      <c r="C11" s="52">
        <f ca="1" t="shared" si="0"/>
        <v>3</v>
      </c>
      <c r="D11" s="58" t="s">
        <v>227</v>
      </c>
      <c r="E11" s="57" t="s">
        <v>70</v>
      </c>
      <c r="F11" s="57">
        <v>60</v>
      </c>
      <c r="G11" s="59" t="s">
        <v>228</v>
      </c>
      <c r="H11" s="60" t="s">
        <v>75</v>
      </c>
      <c r="I11" s="61"/>
      <c r="J11" s="61"/>
      <c r="K11" s="61"/>
      <c r="L11" s="61"/>
      <c r="M11" s="61"/>
      <c r="N11" s="61"/>
      <c r="O11" s="61"/>
      <c r="P11" s="60" t="s">
        <v>72</v>
      </c>
      <c r="Q11" s="61"/>
      <c r="R11" s="61"/>
      <c r="S11" s="61"/>
      <c r="T11" s="61"/>
      <c r="U11" s="60" t="s">
        <v>74</v>
      </c>
      <c r="V11" s="61"/>
      <c r="W11" s="61"/>
      <c r="X11" s="61"/>
      <c r="Y11" s="61"/>
      <c r="Z11" s="60"/>
      <c r="AA11" s="61"/>
      <c r="AB11" s="61"/>
      <c r="AC11" s="61"/>
      <c r="AD11" s="60" t="s">
        <v>90</v>
      </c>
      <c r="AE11" s="61"/>
      <c r="AF11" s="61"/>
      <c r="AG11" s="63"/>
      <c r="AH11" s="63"/>
      <c r="AI11" s="63"/>
      <c r="AJ11" s="63"/>
      <c r="AK11" s="62"/>
      <c r="AL11" s="63"/>
      <c r="AM11" s="63"/>
      <c r="AN11" s="63"/>
      <c r="AO11" s="63"/>
      <c r="AP11" s="63"/>
      <c r="AQ11" s="63"/>
      <c r="AR11" s="63"/>
      <c r="AS11" s="62"/>
      <c r="AT11" s="62" t="s">
        <v>88</v>
      </c>
      <c r="AU11" s="62"/>
      <c r="AV11" s="63"/>
      <c r="AW11" s="63"/>
      <c r="AX11" s="63"/>
      <c r="AY11" s="63"/>
      <c r="AZ11" s="63"/>
      <c r="BC11" s="65"/>
      <c r="BD11" s="66"/>
      <c r="BE11" s="67"/>
      <c r="BF11" s="67"/>
      <c r="BG11" s="68"/>
      <c r="BI11" s="40">
        <f ca="1" t="shared" si="1"/>
        <v>3</v>
      </c>
      <c r="BJ11" s="69" t="str">
        <f t="shared" si="2"/>
        <v>LETERRIER Antony</v>
      </c>
      <c r="BK11" s="69" t="str">
        <f t="shared" si="3"/>
        <v>M</v>
      </c>
      <c r="BL11" s="69">
        <f t="shared" si="4"/>
        <v>60</v>
      </c>
      <c r="BM11" s="69" t="str">
        <f t="shared" si="5"/>
        <v>JUDO CLUB VALOGNES</v>
      </c>
      <c r="BN11" s="60"/>
      <c r="BO11" s="61"/>
      <c r="BP11" s="61"/>
      <c r="BQ11" s="61"/>
      <c r="BR11" s="61"/>
      <c r="BS11" s="61"/>
      <c r="BT11" s="61"/>
      <c r="BU11" s="61"/>
      <c r="BV11" s="60"/>
      <c r="BW11" s="61"/>
      <c r="BX11" s="61"/>
      <c r="BY11" s="61"/>
      <c r="BZ11" s="61"/>
      <c r="CA11" s="60"/>
      <c r="CB11" s="61"/>
      <c r="CC11" s="61"/>
      <c r="CD11" s="61"/>
      <c r="CE11" s="61"/>
      <c r="CF11" s="60"/>
      <c r="CG11" s="61"/>
      <c r="CH11" s="61"/>
      <c r="CI11" s="61"/>
      <c r="CJ11" s="60"/>
      <c r="CK11" s="61"/>
      <c r="CL11" s="61"/>
      <c r="CN11" s="65"/>
      <c r="CO11" s="66"/>
      <c r="CP11" s="67"/>
      <c r="CQ11" s="68"/>
    </row>
    <row r="12" spans="1:95" s="48" customFormat="1" ht="21" customHeight="1">
      <c r="A12" s="57" t="s">
        <v>68</v>
      </c>
      <c r="B12" s="57">
        <v>49</v>
      </c>
      <c r="C12" s="52">
        <f ca="1" t="shared" si="0"/>
        <v>4</v>
      </c>
      <c r="D12" s="58" t="s">
        <v>229</v>
      </c>
      <c r="E12" s="57" t="s">
        <v>70</v>
      </c>
      <c r="F12" s="57">
        <v>60</v>
      </c>
      <c r="G12" s="59" t="s">
        <v>177</v>
      </c>
      <c r="H12" s="61"/>
      <c r="I12" s="61"/>
      <c r="J12" s="60" t="s">
        <v>209</v>
      </c>
      <c r="K12" s="61"/>
      <c r="L12" s="61"/>
      <c r="M12" s="61"/>
      <c r="N12" s="60" t="s">
        <v>76</v>
      </c>
      <c r="O12" s="61"/>
      <c r="P12" s="61"/>
      <c r="Q12" s="61"/>
      <c r="R12" s="60" t="s">
        <v>88</v>
      </c>
      <c r="S12" s="61"/>
      <c r="T12" s="61"/>
      <c r="U12" s="61"/>
      <c r="V12" s="60" t="s">
        <v>76</v>
      </c>
      <c r="W12" s="61"/>
      <c r="X12" s="61"/>
      <c r="Y12" s="61"/>
      <c r="Z12" s="61"/>
      <c r="AA12" s="61"/>
      <c r="AB12" s="61"/>
      <c r="AC12" s="61"/>
      <c r="AD12" s="61"/>
      <c r="AE12" s="60" t="s">
        <v>76</v>
      </c>
      <c r="AF12" s="61"/>
      <c r="AG12" s="63"/>
      <c r="AH12" s="63"/>
      <c r="AI12" s="63"/>
      <c r="AJ12" s="63"/>
      <c r="AK12" s="63"/>
      <c r="AL12" s="62"/>
      <c r="AM12" s="62"/>
      <c r="AN12" s="62"/>
      <c r="AO12" s="63"/>
      <c r="AP12" s="63"/>
      <c r="AQ12" s="63"/>
      <c r="AR12" s="63"/>
      <c r="AS12" s="62"/>
      <c r="AT12" s="63"/>
      <c r="AU12" s="63"/>
      <c r="AV12" s="63"/>
      <c r="AW12" s="63"/>
      <c r="AX12" s="63"/>
      <c r="AY12" s="63"/>
      <c r="AZ12" s="63"/>
      <c r="BC12" s="65"/>
      <c r="BD12" s="66"/>
      <c r="BE12" s="67"/>
      <c r="BF12" s="67"/>
      <c r="BG12" s="68"/>
      <c r="BI12" s="40">
        <f ca="1" t="shared" si="1"/>
        <v>4</v>
      </c>
      <c r="BJ12" s="69" t="str">
        <f t="shared" si="2"/>
        <v>MARTON Pierre Nicolas</v>
      </c>
      <c r="BK12" s="69" t="str">
        <f t="shared" si="3"/>
        <v>M</v>
      </c>
      <c r="BL12" s="69">
        <f t="shared" si="4"/>
        <v>60</v>
      </c>
      <c r="BM12" s="69" t="str">
        <f t="shared" si="5"/>
        <v>J.C. DU BASSIN SAUMUROIS</v>
      </c>
      <c r="BN12" s="61"/>
      <c r="BO12" s="61"/>
      <c r="BP12" s="60"/>
      <c r="BQ12" s="61"/>
      <c r="BR12" s="61"/>
      <c r="BS12" s="61"/>
      <c r="BT12" s="60"/>
      <c r="BU12" s="61"/>
      <c r="BV12" s="61"/>
      <c r="BW12" s="61"/>
      <c r="BX12" s="60"/>
      <c r="BY12" s="61"/>
      <c r="BZ12" s="61"/>
      <c r="CA12" s="61"/>
      <c r="CB12" s="60"/>
      <c r="CC12" s="61"/>
      <c r="CD12" s="61"/>
      <c r="CE12" s="61"/>
      <c r="CF12" s="61"/>
      <c r="CG12" s="61"/>
      <c r="CH12" s="61"/>
      <c r="CI12" s="61"/>
      <c r="CJ12" s="61"/>
      <c r="CK12" s="60"/>
      <c r="CL12" s="61"/>
      <c r="CN12" s="65"/>
      <c r="CO12" s="66"/>
      <c r="CP12" s="67"/>
      <c r="CQ12" s="68"/>
    </row>
    <row r="13" spans="1:95" s="48" customFormat="1" ht="21" customHeight="1">
      <c r="A13" s="57" t="s">
        <v>68</v>
      </c>
      <c r="B13" s="57">
        <v>49</v>
      </c>
      <c r="C13" s="52">
        <f ca="1" t="shared" si="0"/>
        <v>5</v>
      </c>
      <c r="D13" s="58" t="s">
        <v>230</v>
      </c>
      <c r="E13" s="57" t="s">
        <v>70</v>
      </c>
      <c r="F13" s="57">
        <v>60</v>
      </c>
      <c r="G13" s="59" t="s">
        <v>231</v>
      </c>
      <c r="H13" s="61"/>
      <c r="I13" s="61"/>
      <c r="J13" s="61"/>
      <c r="K13" s="60" t="s">
        <v>88</v>
      </c>
      <c r="L13" s="61"/>
      <c r="M13" s="61"/>
      <c r="N13" s="61"/>
      <c r="O13" s="61"/>
      <c r="P13" s="60" t="s">
        <v>72</v>
      </c>
      <c r="Q13" s="61"/>
      <c r="R13" s="61"/>
      <c r="S13" s="61"/>
      <c r="T13" s="61"/>
      <c r="U13" s="61"/>
      <c r="V13" s="61"/>
      <c r="W13" s="60" t="s">
        <v>88</v>
      </c>
      <c r="X13" s="61"/>
      <c r="Y13" s="61"/>
      <c r="Z13" s="61"/>
      <c r="AA13" s="61"/>
      <c r="AB13" s="60" t="s">
        <v>90</v>
      </c>
      <c r="AC13" s="61"/>
      <c r="AD13" s="61"/>
      <c r="AE13" s="61"/>
      <c r="AF13" s="60" t="s">
        <v>88</v>
      </c>
      <c r="AG13" s="63"/>
      <c r="AH13" s="63"/>
      <c r="AI13" s="63"/>
      <c r="AJ13" s="63"/>
      <c r="AK13" s="63"/>
      <c r="AL13" s="62"/>
      <c r="AM13" s="63"/>
      <c r="AN13" s="63"/>
      <c r="AO13" s="62"/>
      <c r="AP13" s="62"/>
      <c r="AQ13" s="63"/>
      <c r="AR13" s="63"/>
      <c r="AS13" s="63"/>
      <c r="AT13" s="63"/>
      <c r="AU13" s="63"/>
      <c r="AV13" s="62"/>
      <c r="AW13" s="63"/>
      <c r="AX13" s="63"/>
      <c r="AY13" s="63"/>
      <c r="AZ13" s="63"/>
      <c r="BC13" s="65"/>
      <c r="BD13" s="67"/>
      <c r="BE13" s="67"/>
      <c r="BF13" s="67"/>
      <c r="BG13" s="68"/>
      <c r="BI13" s="40">
        <f ca="1" t="shared" si="1"/>
        <v>5</v>
      </c>
      <c r="BJ13" s="69" t="str">
        <f t="shared" si="2"/>
        <v>ROMPION Dorian</v>
      </c>
      <c r="BK13" s="69" t="str">
        <f t="shared" si="3"/>
        <v>M</v>
      </c>
      <c r="BL13" s="69">
        <f t="shared" si="4"/>
        <v>60</v>
      </c>
      <c r="BM13" s="69" t="str">
        <f t="shared" si="5"/>
        <v>J CLUB DU LAYON</v>
      </c>
      <c r="BN13" s="61"/>
      <c r="BO13" s="61"/>
      <c r="BP13" s="61"/>
      <c r="BQ13" s="60"/>
      <c r="BR13" s="61"/>
      <c r="BS13" s="61"/>
      <c r="BT13" s="61"/>
      <c r="BU13" s="61"/>
      <c r="BV13" s="60"/>
      <c r="BW13" s="61"/>
      <c r="BX13" s="61"/>
      <c r="BY13" s="61"/>
      <c r="BZ13" s="61"/>
      <c r="CA13" s="61"/>
      <c r="CB13" s="61"/>
      <c r="CC13" s="60"/>
      <c r="CD13" s="61"/>
      <c r="CE13" s="61"/>
      <c r="CF13" s="61"/>
      <c r="CG13" s="61"/>
      <c r="CH13" s="60"/>
      <c r="CI13" s="61"/>
      <c r="CJ13" s="61"/>
      <c r="CK13" s="61"/>
      <c r="CL13" s="60"/>
      <c r="CN13" s="65"/>
      <c r="CO13" s="67"/>
      <c r="CP13" s="67"/>
      <c r="CQ13" s="68"/>
    </row>
    <row r="14" spans="1:95" s="48" customFormat="1" ht="21" customHeight="1">
      <c r="A14" s="57" t="s">
        <v>68</v>
      </c>
      <c r="B14" s="57">
        <v>44</v>
      </c>
      <c r="C14" s="52">
        <f ca="1" t="shared" si="0"/>
        <v>6</v>
      </c>
      <c r="D14" s="58" t="s">
        <v>232</v>
      </c>
      <c r="E14" s="57" t="s">
        <v>70</v>
      </c>
      <c r="F14" s="57">
        <v>62</v>
      </c>
      <c r="G14" s="59" t="s">
        <v>233</v>
      </c>
      <c r="H14" s="61"/>
      <c r="I14" s="61"/>
      <c r="J14" s="61"/>
      <c r="K14" s="61"/>
      <c r="L14" s="61"/>
      <c r="M14" s="60"/>
      <c r="N14" s="61"/>
      <c r="O14" s="61"/>
      <c r="P14" s="61"/>
      <c r="Q14" s="60"/>
      <c r="R14" s="61"/>
      <c r="S14" s="60"/>
      <c r="T14" s="61"/>
      <c r="U14" s="61"/>
      <c r="V14" s="61"/>
      <c r="W14" s="61"/>
      <c r="X14" s="61"/>
      <c r="Y14" s="61"/>
      <c r="Z14" s="60"/>
      <c r="AA14" s="61"/>
      <c r="AB14" s="61"/>
      <c r="AC14" s="60"/>
      <c r="AD14" s="61"/>
      <c r="AE14" s="61"/>
      <c r="AF14" s="61"/>
      <c r="AG14" s="63"/>
      <c r="AH14" s="63"/>
      <c r="AI14" s="63"/>
      <c r="AJ14" s="63"/>
      <c r="AK14" s="63"/>
      <c r="AL14" s="63"/>
      <c r="AM14" s="62"/>
      <c r="AN14" s="63"/>
      <c r="AO14" s="62"/>
      <c r="AP14" s="63"/>
      <c r="AQ14" s="63"/>
      <c r="AR14" s="63"/>
      <c r="AS14" s="63"/>
      <c r="AT14" s="63"/>
      <c r="AU14" s="63"/>
      <c r="AV14" s="63"/>
      <c r="AW14" s="62"/>
      <c r="AX14" s="62"/>
      <c r="AY14" s="63"/>
      <c r="AZ14" s="63"/>
      <c r="BC14" s="65"/>
      <c r="BD14" s="67"/>
      <c r="BE14" s="67"/>
      <c r="BF14" s="67"/>
      <c r="BG14" s="68"/>
      <c r="BI14" s="40">
        <f ca="1" t="shared" si="1"/>
        <v>6</v>
      </c>
      <c r="BJ14" s="69" t="str">
        <f t="shared" si="2"/>
        <v>GOUVERNEUR Florian</v>
      </c>
      <c r="BK14" s="69" t="str">
        <f t="shared" si="3"/>
        <v>M</v>
      </c>
      <c r="BL14" s="69">
        <f t="shared" si="4"/>
        <v>62</v>
      </c>
      <c r="BM14" s="69" t="str">
        <f t="shared" si="5"/>
        <v>JUDO ATLANTIC CLUB</v>
      </c>
      <c r="BN14" s="61"/>
      <c r="BO14" s="61"/>
      <c r="BP14" s="61"/>
      <c r="BQ14" s="61"/>
      <c r="BR14" s="61"/>
      <c r="BS14" s="60"/>
      <c r="BT14" s="61"/>
      <c r="BU14" s="61"/>
      <c r="BV14" s="61"/>
      <c r="BW14" s="60"/>
      <c r="BX14" s="61"/>
      <c r="BY14" s="60"/>
      <c r="BZ14" s="61"/>
      <c r="CA14" s="61"/>
      <c r="CB14" s="61"/>
      <c r="CC14" s="61"/>
      <c r="CD14" s="61"/>
      <c r="CE14" s="61"/>
      <c r="CF14" s="60"/>
      <c r="CG14" s="61"/>
      <c r="CH14" s="61"/>
      <c r="CI14" s="60"/>
      <c r="CJ14" s="61"/>
      <c r="CK14" s="61"/>
      <c r="CL14" s="61"/>
      <c r="CN14" s="65"/>
      <c r="CO14" s="67"/>
      <c r="CP14" s="67"/>
      <c r="CQ14" s="68"/>
    </row>
    <row r="15" spans="1:95" s="48" customFormat="1" ht="21" customHeight="1">
      <c r="A15" s="57" t="s">
        <v>143</v>
      </c>
      <c r="B15" s="57">
        <v>37</v>
      </c>
      <c r="C15" s="52">
        <f ca="1" t="shared" si="0"/>
        <v>7</v>
      </c>
      <c r="D15" s="58" t="s">
        <v>234</v>
      </c>
      <c r="E15" s="57" t="s">
        <v>70</v>
      </c>
      <c r="F15" s="57">
        <v>62</v>
      </c>
      <c r="G15" s="59" t="s">
        <v>145</v>
      </c>
      <c r="H15" s="61"/>
      <c r="I15" s="61"/>
      <c r="J15" s="61"/>
      <c r="K15" s="61"/>
      <c r="L15" s="60" t="s">
        <v>100</v>
      </c>
      <c r="M15" s="61"/>
      <c r="N15" s="61"/>
      <c r="O15" s="60" t="s">
        <v>199</v>
      </c>
      <c r="P15" s="61"/>
      <c r="Q15" s="61"/>
      <c r="R15" s="61"/>
      <c r="S15" s="61"/>
      <c r="T15" s="61"/>
      <c r="U15" s="60" t="s">
        <v>75</v>
      </c>
      <c r="V15" s="61"/>
      <c r="W15" s="61"/>
      <c r="X15" s="60" t="s">
        <v>72</v>
      </c>
      <c r="Y15" s="61"/>
      <c r="Z15" s="61"/>
      <c r="AA15" s="60" t="s">
        <v>72</v>
      </c>
      <c r="AB15" s="61"/>
      <c r="AC15" s="61"/>
      <c r="AD15" s="61"/>
      <c r="AE15" s="61"/>
      <c r="AF15" s="61"/>
      <c r="AG15" s="63"/>
      <c r="AH15" s="63"/>
      <c r="AI15" s="63"/>
      <c r="AJ15" s="63"/>
      <c r="AK15" s="63"/>
      <c r="AL15" s="63"/>
      <c r="AM15" s="63"/>
      <c r="AN15" s="62"/>
      <c r="AO15" s="63"/>
      <c r="AP15" s="62"/>
      <c r="AQ15" s="63"/>
      <c r="AR15" s="63"/>
      <c r="AS15" s="63"/>
      <c r="AT15" s="63"/>
      <c r="AU15" s="63"/>
      <c r="AV15" s="63"/>
      <c r="AW15" s="62"/>
      <c r="AX15" s="63"/>
      <c r="AY15" s="62"/>
      <c r="AZ15" s="63"/>
      <c r="BC15" s="65"/>
      <c r="BD15" s="67"/>
      <c r="BE15" s="67"/>
      <c r="BF15" s="67"/>
      <c r="BG15" s="68"/>
      <c r="BI15" s="40">
        <f ca="1" t="shared" si="1"/>
        <v>7</v>
      </c>
      <c r="BJ15" s="69" t="str">
        <f t="shared" si="2"/>
        <v>POPELIN Dorian</v>
      </c>
      <c r="BK15" s="69" t="str">
        <f t="shared" si="3"/>
        <v>M</v>
      </c>
      <c r="BL15" s="69">
        <f t="shared" si="4"/>
        <v>62</v>
      </c>
      <c r="BM15" s="69" t="str">
        <f t="shared" si="5"/>
        <v>JUDO CLUB DE METTRAY</v>
      </c>
      <c r="BN15" s="61"/>
      <c r="BO15" s="61"/>
      <c r="BP15" s="61"/>
      <c r="BQ15" s="61"/>
      <c r="BR15" s="60"/>
      <c r="BS15" s="61"/>
      <c r="BT15" s="61"/>
      <c r="BU15" s="60"/>
      <c r="BV15" s="61"/>
      <c r="BW15" s="61"/>
      <c r="BX15" s="61"/>
      <c r="BY15" s="61"/>
      <c r="BZ15" s="61"/>
      <c r="CA15" s="60"/>
      <c r="CB15" s="61"/>
      <c r="CC15" s="61"/>
      <c r="CD15" s="60"/>
      <c r="CE15" s="61"/>
      <c r="CF15" s="61"/>
      <c r="CG15" s="60"/>
      <c r="CH15" s="61"/>
      <c r="CI15" s="61"/>
      <c r="CJ15" s="61"/>
      <c r="CK15" s="61"/>
      <c r="CL15" s="61"/>
      <c r="CN15" s="65"/>
      <c r="CO15" s="67"/>
      <c r="CP15" s="67"/>
      <c r="CQ15" s="68"/>
    </row>
    <row r="16" spans="1:95" s="48" customFormat="1" ht="21" customHeight="1">
      <c r="A16" s="57" t="s">
        <v>68</v>
      </c>
      <c r="B16" s="57">
        <v>49</v>
      </c>
      <c r="C16" s="52">
        <f ca="1" t="shared" si="0"/>
        <v>8</v>
      </c>
      <c r="D16" s="58" t="s">
        <v>235</v>
      </c>
      <c r="E16" s="57" t="s">
        <v>70</v>
      </c>
      <c r="F16" s="57">
        <v>64</v>
      </c>
      <c r="G16" s="59" t="s">
        <v>236</v>
      </c>
      <c r="H16" s="61"/>
      <c r="I16" s="60" t="s">
        <v>72</v>
      </c>
      <c r="J16" s="61"/>
      <c r="K16" s="61"/>
      <c r="L16" s="61"/>
      <c r="M16" s="61"/>
      <c r="N16" s="60" t="s">
        <v>72</v>
      </c>
      <c r="O16" s="61"/>
      <c r="P16" s="61"/>
      <c r="Q16" s="61"/>
      <c r="R16" s="61"/>
      <c r="S16" s="61"/>
      <c r="T16" s="60" t="s">
        <v>90</v>
      </c>
      <c r="U16" s="61"/>
      <c r="V16" s="61"/>
      <c r="W16" s="61"/>
      <c r="X16" s="61"/>
      <c r="Y16" s="60" t="s">
        <v>163</v>
      </c>
      <c r="Z16" s="61"/>
      <c r="AA16" s="61"/>
      <c r="AB16" s="61"/>
      <c r="AC16" s="61"/>
      <c r="AD16" s="60" t="s">
        <v>72</v>
      </c>
      <c r="AE16" s="61"/>
      <c r="AF16" s="61"/>
      <c r="AG16" s="63"/>
      <c r="AH16" s="62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2"/>
      <c r="AW16" s="63"/>
      <c r="AX16" s="62"/>
      <c r="AY16" s="62"/>
      <c r="AZ16" s="63"/>
      <c r="BC16" s="65"/>
      <c r="BD16" s="67"/>
      <c r="BE16" s="67"/>
      <c r="BF16" s="67"/>
      <c r="BG16" s="68"/>
      <c r="BI16" s="40">
        <f ca="1" t="shared" si="1"/>
        <v>8</v>
      </c>
      <c r="BJ16" s="69" t="str">
        <f t="shared" si="2"/>
        <v>CADET Jonathan</v>
      </c>
      <c r="BK16" s="69" t="str">
        <f t="shared" si="3"/>
        <v>M</v>
      </c>
      <c r="BL16" s="69">
        <f t="shared" si="4"/>
        <v>64</v>
      </c>
      <c r="BM16" s="69" t="str">
        <f t="shared" si="5"/>
        <v>AUBANCE JUDO BRISSAC</v>
      </c>
      <c r="BN16" s="61"/>
      <c r="BO16" s="60"/>
      <c r="BP16" s="61"/>
      <c r="BQ16" s="61"/>
      <c r="BR16" s="61"/>
      <c r="BS16" s="61"/>
      <c r="BT16" s="60"/>
      <c r="BU16" s="61"/>
      <c r="BV16" s="61"/>
      <c r="BW16" s="61"/>
      <c r="BX16" s="61"/>
      <c r="BY16" s="61"/>
      <c r="BZ16" s="60"/>
      <c r="CA16" s="61"/>
      <c r="CB16" s="61"/>
      <c r="CC16" s="61"/>
      <c r="CD16" s="61"/>
      <c r="CE16" s="60"/>
      <c r="CF16" s="61"/>
      <c r="CG16" s="61"/>
      <c r="CH16" s="61"/>
      <c r="CI16" s="61"/>
      <c r="CJ16" s="60"/>
      <c r="CK16" s="61"/>
      <c r="CL16" s="61"/>
      <c r="CN16" s="65"/>
      <c r="CO16" s="67"/>
      <c r="CP16" s="67"/>
      <c r="CQ16" s="68"/>
    </row>
    <row r="17" spans="1:95" s="48" customFormat="1" ht="21" customHeight="1">
      <c r="A17" s="57" t="s">
        <v>68</v>
      </c>
      <c r="B17" s="57">
        <v>49</v>
      </c>
      <c r="C17" s="52">
        <f ca="1" t="shared" si="0"/>
        <v>9</v>
      </c>
      <c r="D17" s="58" t="s">
        <v>237</v>
      </c>
      <c r="E17" s="57" t="s">
        <v>70</v>
      </c>
      <c r="F17" s="57">
        <v>64</v>
      </c>
      <c r="G17" s="59" t="s">
        <v>238</v>
      </c>
      <c r="H17" s="61"/>
      <c r="I17" s="61"/>
      <c r="J17" s="61"/>
      <c r="K17" s="60" t="s">
        <v>72</v>
      </c>
      <c r="L17" s="61"/>
      <c r="M17" s="61"/>
      <c r="N17" s="61"/>
      <c r="O17" s="61"/>
      <c r="P17" s="61"/>
      <c r="Q17" s="60"/>
      <c r="R17" s="61"/>
      <c r="S17" s="61"/>
      <c r="T17" s="60" t="s">
        <v>75</v>
      </c>
      <c r="U17" s="61"/>
      <c r="V17" s="61"/>
      <c r="W17" s="61"/>
      <c r="X17" s="60" t="s">
        <v>90</v>
      </c>
      <c r="Y17" s="61"/>
      <c r="Z17" s="61"/>
      <c r="AA17" s="61"/>
      <c r="AB17" s="61"/>
      <c r="AC17" s="61"/>
      <c r="AD17" s="61"/>
      <c r="AE17" s="60" t="s">
        <v>75</v>
      </c>
      <c r="AF17" s="61"/>
      <c r="AG17" s="63"/>
      <c r="AH17" s="63"/>
      <c r="AI17" s="62"/>
      <c r="AJ17" s="63"/>
      <c r="AK17" s="63"/>
      <c r="AL17" s="63"/>
      <c r="AM17" s="63"/>
      <c r="AN17" s="63"/>
      <c r="AO17" s="63"/>
      <c r="AP17" s="63"/>
      <c r="AQ17" s="62"/>
      <c r="AR17" s="63"/>
      <c r="AS17" s="63"/>
      <c r="AT17" s="62" t="s">
        <v>72</v>
      </c>
      <c r="AU17" s="63"/>
      <c r="AV17" s="63"/>
      <c r="AW17" s="63"/>
      <c r="AX17" s="63"/>
      <c r="AY17" s="63"/>
      <c r="AZ17" s="62"/>
      <c r="BC17" s="65"/>
      <c r="BD17" s="67"/>
      <c r="BE17" s="67"/>
      <c r="BF17" s="67"/>
      <c r="BG17" s="68"/>
      <c r="BI17" s="40">
        <f ca="1" t="shared" si="1"/>
        <v>9</v>
      </c>
      <c r="BJ17" s="69" t="str">
        <f t="shared" si="2"/>
        <v>DIB Fares</v>
      </c>
      <c r="BK17" s="69" t="str">
        <f t="shared" si="3"/>
        <v>M</v>
      </c>
      <c r="BL17" s="69">
        <f t="shared" si="4"/>
        <v>64</v>
      </c>
      <c r="BM17" s="69" t="str">
        <f t="shared" si="5"/>
        <v>JC ANJOU</v>
      </c>
      <c r="BN17" s="61"/>
      <c r="BO17" s="61"/>
      <c r="BP17" s="61"/>
      <c r="BQ17" s="60"/>
      <c r="BR17" s="61"/>
      <c r="BS17" s="61"/>
      <c r="BT17" s="61"/>
      <c r="BU17" s="61"/>
      <c r="BV17" s="61"/>
      <c r="BW17" s="60"/>
      <c r="BX17" s="61"/>
      <c r="BY17" s="61"/>
      <c r="BZ17" s="60"/>
      <c r="CA17" s="61"/>
      <c r="CB17" s="61"/>
      <c r="CC17" s="61"/>
      <c r="CD17" s="60"/>
      <c r="CE17" s="61"/>
      <c r="CF17" s="61"/>
      <c r="CG17" s="61"/>
      <c r="CH17" s="61"/>
      <c r="CI17" s="61"/>
      <c r="CJ17" s="61"/>
      <c r="CK17" s="60"/>
      <c r="CL17" s="61"/>
      <c r="CN17" s="65"/>
      <c r="CO17" s="67"/>
      <c r="CP17" s="67"/>
      <c r="CQ17" s="68"/>
    </row>
    <row r="18" spans="1:95" s="48" customFormat="1" ht="21" customHeight="1" thickBot="1">
      <c r="A18" s="57" t="s">
        <v>85</v>
      </c>
      <c r="B18" s="57">
        <v>56</v>
      </c>
      <c r="C18" s="52">
        <f ca="1" t="shared" si="0"/>
        <v>10</v>
      </c>
      <c r="D18" s="69" t="s">
        <v>239</v>
      </c>
      <c r="E18" s="57" t="s">
        <v>70</v>
      </c>
      <c r="F18" s="57">
        <v>64</v>
      </c>
      <c r="G18" s="59" t="s">
        <v>187</v>
      </c>
      <c r="H18" s="61"/>
      <c r="I18" s="60" t="s">
        <v>88</v>
      </c>
      <c r="J18" s="61"/>
      <c r="K18" s="61"/>
      <c r="L18" s="60" t="s">
        <v>72</v>
      </c>
      <c r="M18" s="61"/>
      <c r="N18" s="61"/>
      <c r="O18" s="61"/>
      <c r="P18" s="61"/>
      <c r="Q18" s="61"/>
      <c r="R18" s="61"/>
      <c r="S18" s="61"/>
      <c r="T18" s="61"/>
      <c r="U18" s="61"/>
      <c r="V18" s="60" t="s">
        <v>72</v>
      </c>
      <c r="W18" s="61"/>
      <c r="X18" s="61"/>
      <c r="Y18" s="61"/>
      <c r="Z18" s="61"/>
      <c r="AA18" s="61"/>
      <c r="AB18" s="61"/>
      <c r="AC18" s="60"/>
      <c r="AD18" s="61"/>
      <c r="AE18" s="61"/>
      <c r="AF18" s="60" t="s">
        <v>75</v>
      </c>
      <c r="AG18" s="63"/>
      <c r="AH18" s="63"/>
      <c r="AI18" s="63"/>
      <c r="AJ18" s="62"/>
      <c r="AK18" s="63"/>
      <c r="AL18" s="63"/>
      <c r="AM18" s="63"/>
      <c r="AN18" s="63"/>
      <c r="AO18" s="63"/>
      <c r="AP18" s="63"/>
      <c r="AQ18" s="63"/>
      <c r="AR18" s="62"/>
      <c r="AS18" s="63"/>
      <c r="AT18" s="63"/>
      <c r="AU18" s="62"/>
      <c r="AV18" s="63"/>
      <c r="AW18" s="63"/>
      <c r="AX18" s="63"/>
      <c r="AY18" s="63"/>
      <c r="AZ18" s="62"/>
      <c r="BC18" s="70" t="s">
        <v>88</v>
      </c>
      <c r="BD18" s="71"/>
      <c r="BE18" s="71"/>
      <c r="BF18" s="71"/>
      <c r="BG18" s="72"/>
      <c r="BI18" s="40">
        <f ca="1" t="shared" si="1"/>
        <v>10</v>
      </c>
      <c r="BJ18" s="69" t="str">
        <f t="shared" si="2"/>
        <v>GUILLEMET Quentin</v>
      </c>
      <c r="BK18" s="69" t="str">
        <f t="shared" si="3"/>
        <v>M</v>
      </c>
      <c r="BL18" s="69">
        <f t="shared" si="4"/>
        <v>64</v>
      </c>
      <c r="BM18" s="69" t="str">
        <f t="shared" si="5"/>
        <v>JUDO ARGOET GOLFE</v>
      </c>
      <c r="BN18" s="61"/>
      <c r="BO18" s="60"/>
      <c r="BP18" s="61"/>
      <c r="BQ18" s="61"/>
      <c r="BR18" s="60"/>
      <c r="BS18" s="61"/>
      <c r="BT18" s="61"/>
      <c r="BU18" s="61"/>
      <c r="BV18" s="61"/>
      <c r="BW18" s="61"/>
      <c r="BX18" s="61"/>
      <c r="BY18" s="61"/>
      <c r="BZ18" s="61"/>
      <c r="CA18" s="61"/>
      <c r="CB18" s="60"/>
      <c r="CC18" s="61"/>
      <c r="CD18" s="61"/>
      <c r="CE18" s="61"/>
      <c r="CF18" s="61"/>
      <c r="CG18" s="61"/>
      <c r="CH18" s="61"/>
      <c r="CI18" s="60"/>
      <c r="CJ18" s="61"/>
      <c r="CK18" s="61"/>
      <c r="CL18" s="60"/>
      <c r="CN18" s="70"/>
      <c r="CO18" s="71"/>
      <c r="CP18" s="71"/>
      <c r="CQ18" s="72"/>
    </row>
    <row r="19" spans="1:90" s="48" customFormat="1" ht="24.75" customHeight="1" thickBot="1">
      <c r="A19" s="64"/>
      <c r="B19" s="64"/>
      <c r="C19" s="73"/>
      <c r="D19" s="74"/>
      <c r="E19" s="74"/>
      <c r="F19" s="74"/>
      <c r="G19" s="74"/>
      <c r="H19" s="64"/>
      <c r="I19" s="64"/>
      <c r="J19" s="64"/>
      <c r="K19" s="64"/>
      <c r="L19" s="64"/>
      <c r="M19" s="75" t="s">
        <v>103</v>
      </c>
      <c r="N19" s="75"/>
      <c r="O19" s="75"/>
      <c r="P19" s="75"/>
      <c r="Q19" s="76"/>
      <c r="R19" s="64"/>
      <c r="S19" s="64"/>
      <c r="T19" s="64"/>
      <c r="U19" s="64"/>
      <c r="V19" s="64"/>
      <c r="Y19" s="77"/>
      <c r="Z19" s="77"/>
      <c r="AA19" s="77"/>
      <c r="AB19" s="77"/>
      <c r="AC19" s="77"/>
      <c r="AD19" s="77"/>
      <c r="AE19" s="77"/>
      <c r="AF19" s="77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I19" s="73"/>
      <c r="BJ19" s="74"/>
      <c r="BK19" s="74"/>
      <c r="BL19" s="74"/>
      <c r="BM19" s="74"/>
      <c r="BN19" s="64"/>
      <c r="BO19" s="64"/>
      <c r="BP19" s="64"/>
      <c r="BQ19" s="64"/>
      <c r="BR19" s="64"/>
      <c r="BS19" s="78" t="s">
        <v>103</v>
      </c>
      <c r="BT19" s="78"/>
      <c r="BU19" s="78"/>
      <c r="BV19" s="78"/>
      <c r="BW19" s="78" t="s">
        <v>104</v>
      </c>
      <c r="BX19" s="78"/>
      <c r="BY19" s="78"/>
      <c r="BZ19" s="78"/>
      <c r="CA19" s="64"/>
      <c r="CB19" s="64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1:95" s="48" customFormat="1" ht="24" customHeight="1" thickBot="1">
      <c r="A20" s="40" t="s">
        <v>14</v>
      </c>
      <c r="B20" s="40" t="s">
        <v>15</v>
      </c>
      <c r="C20" s="41" t="s">
        <v>16</v>
      </c>
      <c r="D20" s="79" t="s">
        <v>17</v>
      </c>
      <c r="E20" s="79" t="s">
        <v>18</v>
      </c>
      <c r="F20" s="50" t="s">
        <v>105</v>
      </c>
      <c r="G20" s="80" t="s">
        <v>20</v>
      </c>
      <c r="H20" s="81" t="s">
        <v>106</v>
      </c>
      <c r="I20" s="82" t="s">
        <v>107</v>
      </c>
      <c r="J20" s="82" t="s">
        <v>108</v>
      </c>
      <c r="K20" s="82" t="s">
        <v>109</v>
      </c>
      <c r="L20" s="83" t="s">
        <v>110</v>
      </c>
      <c r="M20" s="84" t="s">
        <v>111</v>
      </c>
      <c r="N20" s="85" t="s">
        <v>112</v>
      </c>
      <c r="O20" s="85" t="s">
        <v>113</v>
      </c>
      <c r="P20" s="86" t="s">
        <v>114</v>
      </c>
      <c r="Q20" s="87" t="s">
        <v>115</v>
      </c>
      <c r="R20" s="88"/>
      <c r="S20" s="89" t="s">
        <v>116</v>
      </c>
      <c r="T20" s="90" t="s">
        <v>117</v>
      </c>
      <c r="U20" s="91"/>
      <c r="V20" s="3"/>
      <c r="W20" s="92" t="s">
        <v>118</v>
      </c>
      <c r="X20" s="93"/>
      <c r="Y20" s="93"/>
      <c r="Z20" s="93"/>
      <c r="AA20" s="94"/>
      <c r="AB20" s="95"/>
      <c r="AC20" s="95"/>
      <c r="AD20" s="95"/>
      <c r="AE20" s="95"/>
      <c r="AF20" s="95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BC20" s="32" t="s">
        <v>119</v>
      </c>
      <c r="BD20" s="33" t="s">
        <v>120</v>
      </c>
      <c r="BE20" s="33" t="s">
        <v>121</v>
      </c>
      <c r="BF20" s="33" t="s">
        <v>122</v>
      </c>
      <c r="BG20" s="34" t="s">
        <v>123</v>
      </c>
      <c r="BI20" s="41" t="s">
        <v>16</v>
      </c>
      <c r="BJ20" s="79" t="s">
        <v>17</v>
      </c>
      <c r="BK20" s="79" t="s">
        <v>18</v>
      </c>
      <c r="BL20" s="50" t="s">
        <v>105</v>
      </c>
      <c r="BM20" s="80" t="s">
        <v>20</v>
      </c>
      <c r="BN20" s="81" t="s">
        <v>106</v>
      </c>
      <c r="BO20" s="82" t="s">
        <v>107</v>
      </c>
      <c r="BP20" s="82" t="s">
        <v>108</v>
      </c>
      <c r="BQ20" s="82" t="s">
        <v>109</v>
      </c>
      <c r="BR20" s="83" t="s">
        <v>110</v>
      </c>
      <c r="BS20" s="84" t="s">
        <v>111</v>
      </c>
      <c r="BT20" s="85" t="s">
        <v>112</v>
      </c>
      <c r="BU20" s="85" t="s">
        <v>113</v>
      </c>
      <c r="BV20" s="86" t="s">
        <v>114</v>
      </c>
      <c r="BW20" s="81" t="s">
        <v>119</v>
      </c>
      <c r="BX20" s="82" t="s">
        <v>120</v>
      </c>
      <c r="BY20" s="82" t="s">
        <v>121</v>
      </c>
      <c r="BZ20" s="83" t="s">
        <v>122</v>
      </c>
      <c r="CA20" s="87" t="s">
        <v>115</v>
      </c>
      <c r="CB20" s="88"/>
      <c r="CC20" s="89" t="s">
        <v>116</v>
      </c>
      <c r="CD20" s="90" t="s">
        <v>117</v>
      </c>
      <c r="CE20" s="91"/>
      <c r="CF20" s="3"/>
      <c r="CG20" s="92" t="s">
        <v>118</v>
      </c>
      <c r="CH20" s="93"/>
      <c r="CI20" s="93"/>
      <c r="CJ20" s="93"/>
      <c r="CK20" s="94"/>
      <c r="CL20" s="97"/>
      <c r="CM20" s="98"/>
      <c r="CN20" s="99"/>
      <c r="CO20" s="33"/>
      <c r="CP20" s="33"/>
      <c r="CQ20" s="34"/>
    </row>
    <row r="21" spans="1:95" s="48" customFormat="1" ht="21" customHeight="1">
      <c r="A21" s="57" t="str">
        <f aca="true" ca="1" t="shared" si="6" ref="A21:B30">OFFSET(A21,-12,0)</f>
        <v>PC</v>
      </c>
      <c r="B21" s="57">
        <f ca="1" t="shared" si="6"/>
        <v>79</v>
      </c>
      <c r="C21" s="40">
        <v>1</v>
      </c>
      <c r="D21" s="100" t="str">
        <f aca="true" ca="1" t="shared" si="7" ref="D21:E30">OFFSET(D21,-12,0)</f>
        <v>BUROT Cedric</v>
      </c>
      <c r="E21" s="57" t="str">
        <f ca="1" t="shared" si="7"/>
        <v>M</v>
      </c>
      <c r="F21" s="57">
        <v>0</v>
      </c>
      <c r="G21" s="101" t="str">
        <f aca="true" ca="1" t="shared" si="8" ref="G21:G30">OFFSET(G21,-12,0)</f>
        <v>JC DU BOCAGE BRESSUIRAIS</v>
      </c>
      <c r="H21" s="102">
        <v>0</v>
      </c>
      <c r="I21" s="103">
        <v>0</v>
      </c>
      <c r="J21" s="103">
        <v>0</v>
      </c>
      <c r="K21" s="103">
        <v>10</v>
      </c>
      <c r="L21" s="104" t="str">
        <f>IF(M21&lt;&gt;"","-","")</f>
        <v>-</v>
      </c>
      <c r="M21" s="105">
        <v>10</v>
      </c>
      <c r="N21" s="106"/>
      <c r="O21" s="106"/>
      <c r="P21" s="107"/>
      <c r="Q21" s="108">
        <f aca="true" t="shared" si="9" ref="Q21:Q30">SUM(H21:P21,BC21:BG21)</f>
        <v>20</v>
      </c>
      <c r="R21" s="109"/>
      <c r="S21" s="110"/>
      <c r="T21" s="90">
        <f aca="true" ca="1" t="shared" si="10" ref="T21:T30">SUM(OFFSET(T21,0,-14),OFFSET(T21,0,-3))</f>
        <v>20</v>
      </c>
      <c r="U21" s="91"/>
      <c r="V21" s="3"/>
      <c r="W21" s="258" t="s">
        <v>46</v>
      </c>
      <c r="X21" s="112" t="s">
        <v>47</v>
      </c>
      <c r="Y21" s="255" t="s">
        <v>48</v>
      </c>
      <c r="Z21" s="259" t="s">
        <v>49</v>
      </c>
      <c r="AA21" s="166" t="s">
        <v>50</v>
      </c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BC21" s="65"/>
      <c r="BD21" s="66"/>
      <c r="BE21" s="67"/>
      <c r="BF21" s="67"/>
      <c r="BG21" s="68"/>
      <c r="BI21" s="40">
        <v>1</v>
      </c>
      <c r="BJ21" s="57" t="str">
        <f aca="true" t="shared" si="11" ref="BJ21:BJ30">D21</f>
        <v>BUROT Cedric</v>
      </c>
      <c r="BK21" s="57" t="str">
        <f aca="true" t="shared" si="12" ref="BK21:BK30">E21</f>
        <v>M</v>
      </c>
      <c r="BL21" s="57">
        <f aca="true" t="shared" si="13" ref="BL21:BL30">F21</f>
        <v>0</v>
      </c>
      <c r="BM21" s="57" t="str">
        <f aca="true" t="shared" si="14" ref="BM21:BM30">G21</f>
        <v>JC DU BOCAGE BRESSUIRAIS</v>
      </c>
      <c r="BN21" s="102"/>
      <c r="BO21" s="103"/>
      <c r="BP21" s="103"/>
      <c r="BQ21" s="103"/>
      <c r="BR21" s="104"/>
      <c r="BS21" s="105"/>
      <c r="BT21" s="106"/>
      <c r="BU21" s="106"/>
      <c r="BV21" s="107"/>
      <c r="BW21" s="102"/>
      <c r="BX21" s="103"/>
      <c r="BY21" s="103"/>
      <c r="BZ21" s="104"/>
      <c r="CA21" s="114"/>
      <c r="CB21" s="115"/>
      <c r="CC21" s="110"/>
      <c r="CD21" s="90"/>
      <c r="CE21" s="91"/>
      <c r="CF21" s="3"/>
      <c r="CG21" s="37" t="s">
        <v>46</v>
      </c>
      <c r="CH21" s="38" t="s">
        <v>47</v>
      </c>
      <c r="CI21" s="38" t="s">
        <v>48</v>
      </c>
      <c r="CJ21" s="38" t="s">
        <v>49</v>
      </c>
      <c r="CK21" s="39" t="s">
        <v>50</v>
      </c>
      <c r="CL21" s="96"/>
      <c r="CM21" s="116"/>
      <c r="CN21" s="117"/>
      <c r="CO21" s="118"/>
      <c r="CP21" s="118"/>
      <c r="CQ21" s="119"/>
    </row>
    <row r="22" spans="1:95" s="48" customFormat="1" ht="21" customHeight="1">
      <c r="A22" s="57" t="str">
        <f ca="1" t="shared" si="6"/>
        <v>PDL</v>
      </c>
      <c r="B22" s="57">
        <f ca="1" t="shared" si="6"/>
        <v>49</v>
      </c>
      <c r="C22" s="40">
        <v>2</v>
      </c>
      <c r="D22" s="100" t="str">
        <f ca="1" t="shared" si="7"/>
        <v>LECOMTE Quentin</v>
      </c>
      <c r="E22" s="57" t="str">
        <f ca="1" t="shared" si="7"/>
        <v>M</v>
      </c>
      <c r="F22" s="57">
        <v>70</v>
      </c>
      <c r="G22" s="101" t="str">
        <f ca="1" t="shared" si="8"/>
        <v>DOJO DU SOC CANDE</v>
      </c>
      <c r="H22" s="120">
        <v>0</v>
      </c>
      <c r="I22" s="121">
        <v>0</v>
      </c>
      <c r="J22" s="121">
        <v>10</v>
      </c>
      <c r="K22" s="121">
        <v>0</v>
      </c>
      <c r="L22" s="122" t="str">
        <f>IF(M22&lt;&gt;"","-","")</f>
        <v>-</v>
      </c>
      <c r="M22" s="123">
        <v>0</v>
      </c>
      <c r="N22" s="124"/>
      <c r="O22" s="124"/>
      <c r="P22" s="125"/>
      <c r="Q22" s="126">
        <f t="shared" si="9"/>
        <v>10</v>
      </c>
      <c r="R22" s="127"/>
      <c r="S22" s="110"/>
      <c r="T22" s="90">
        <f ca="1" t="shared" si="10"/>
        <v>80</v>
      </c>
      <c r="U22" s="91"/>
      <c r="V22" s="3"/>
      <c r="W22" s="128" t="s">
        <v>51</v>
      </c>
      <c r="X22" s="43" t="s">
        <v>52</v>
      </c>
      <c r="Y22" s="43" t="s">
        <v>53</v>
      </c>
      <c r="Z22" s="43" t="s">
        <v>54</v>
      </c>
      <c r="AA22" s="129" t="s">
        <v>55</v>
      </c>
      <c r="AB22" s="96"/>
      <c r="AC22" s="96"/>
      <c r="AD22" s="96"/>
      <c r="AE22" s="96"/>
      <c r="AF22" s="96"/>
      <c r="AG22" s="96"/>
      <c r="AH22" s="96"/>
      <c r="AI22" s="96"/>
      <c r="AJ22" s="130"/>
      <c r="AK22" s="130"/>
      <c r="AL22" s="130"/>
      <c r="AM22" s="130"/>
      <c r="AN22" s="130"/>
      <c r="AO22" s="130"/>
      <c r="AP22" s="130"/>
      <c r="BC22" s="65"/>
      <c r="BD22" s="66"/>
      <c r="BE22" s="67"/>
      <c r="BF22" s="67"/>
      <c r="BG22" s="68"/>
      <c r="BI22" s="40">
        <v>2</v>
      </c>
      <c r="BJ22" s="57" t="str">
        <f t="shared" si="11"/>
        <v>LECOMTE Quentin</v>
      </c>
      <c r="BK22" s="57" t="str">
        <f t="shared" si="12"/>
        <v>M</v>
      </c>
      <c r="BL22" s="57">
        <f t="shared" si="13"/>
        <v>70</v>
      </c>
      <c r="BM22" s="57" t="str">
        <f t="shared" si="14"/>
        <v>DOJO DU SOC CANDE</v>
      </c>
      <c r="BN22" s="120"/>
      <c r="BO22" s="121"/>
      <c r="BP22" s="121"/>
      <c r="BQ22" s="121"/>
      <c r="BR22" s="122"/>
      <c r="BS22" s="123"/>
      <c r="BT22" s="124"/>
      <c r="BU22" s="124"/>
      <c r="BV22" s="125"/>
      <c r="BW22" s="120"/>
      <c r="BX22" s="121"/>
      <c r="BY22" s="121"/>
      <c r="BZ22" s="122"/>
      <c r="CA22" s="131"/>
      <c r="CB22" s="132"/>
      <c r="CC22" s="110"/>
      <c r="CD22" s="90"/>
      <c r="CE22" s="91"/>
      <c r="CF22" s="3"/>
      <c r="CG22" s="53" t="s">
        <v>51</v>
      </c>
      <c r="CH22" s="52" t="s">
        <v>52</v>
      </c>
      <c r="CI22" s="52" t="s">
        <v>53</v>
      </c>
      <c r="CJ22" s="52" t="s">
        <v>54</v>
      </c>
      <c r="CK22" s="54" t="s">
        <v>55</v>
      </c>
      <c r="CL22" s="96"/>
      <c r="CM22" s="116"/>
      <c r="CN22" s="117"/>
      <c r="CO22" s="118"/>
      <c r="CP22" s="118"/>
      <c r="CQ22" s="119"/>
    </row>
    <row r="23" spans="1:95" s="48" customFormat="1" ht="21" customHeight="1">
      <c r="A23" s="57" t="str">
        <f ca="1" t="shared" si="6"/>
        <v>NOR</v>
      </c>
      <c r="B23" s="57">
        <f ca="1" t="shared" si="6"/>
        <v>50</v>
      </c>
      <c r="C23" s="40">
        <v>3</v>
      </c>
      <c r="D23" s="100" t="str">
        <f ca="1" t="shared" si="7"/>
        <v>LETERRIER Antony</v>
      </c>
      <c r="E23" s="57" t="str">
        <f ca="1" t="shared" si="7"/>
        <v>M</v>
      </c>
      <c r="F23" s="57">
        <v>77</v>
      </c>
      <c r="G23" s="101" t="str">
        <f ca="1" t="shared" si="8"/>
        <v>JUDO CLUB VALOGNES</v>
      </c>
      <c r="H23" s="120">
        <v>0</v>
      </c>
      <c r="I23" s="121">
        <v>0</v>
      </c>
      <c r="J23" s="121">
        <v>0</v>
      </c>
      <c r="K23" s="121">
        <v>10</v>
      </c>
      <c r="L23" s="122" t="str">
        <f>IF(M23&lt;&gt;"","-","")</f>
        <v>-</v>
      </c>
      <c r="M23" s="123">
        <v>10</v>
      </c>
      <c r="N23" s="124"/>
      <c r="O23" s="124"/>
      <c r="P23" s="125"/>
      <c r="Q23" s="126">
        <f t="shared" si="9"/>
        <v>20</v>
      </c>
      <c r="R23" s="127"/>
      <c r="S23" s="110"/>
      <c r="T23" s="90">
        <f ca="1" t="shared" si="10"/>
        <v>97</v>
      </c>
      <c r="U23" s="91"/>
      <c r="V23" s="3"/>
      <c r="W23" s="128" t="s">
        <v>56</v>
      </c>
      <c r="X23" s="44" t="s">
        <v>57</v>
      </c>
      <c r="Y23" s="43" t="s">
        <v>58</v>
      </c>
      <c r="Z23" s="133" t="s">
        <v>59</v>
      </c>
      <c r="AA23" s="257" t="s">
        <v>60</v>
      </c>
      <c r="AG23" s="96"/>
      <c r="BC23" s="65"/>
      <c r="BD23" s="66"/>
      <c r="BE23" s="67"/>
      <c r="BF23" s="67"/>
      <c r="BG23" s="68"/>
      <c r="BI23" s="40">
        <v>3</v>
      </c>
      <c r="BJ23" s="57" t="str">
        <f t="shared" si="11"/>
        <v>LETERRIER Antony</v>
      </c>
      <c r="BK23" s="57" t="str">
        <f t="shared" si="12"/>
        <v>M</v>
      </c>
      <c r="BL23" s="57">
        <f t="shared" si="13"/>
        <v>77</v>
      </c>
      <c r="BM23" s="57" t="str">
        <f t="shared" si="14"/>
        <v>JUDO CLUB VALOGNES</v>
      </c>
      <c r="BN23" s="120"/>
      <c r="BO23" s="121"/>
      <c r="BP23" s="121"/>
      <c r="BQ23" s="121"/>
      <c r="BR23" s="122"/>
      <c r="BS23" s="123"/>
      <c r="BT23" s="124"/>
      <c r="BU23" s="124"/>
      <c r="BV23" s="125"/>
      <c r="BW23" s="120"/>
      <c r="BX23" s="121"/>
      <c r="BY23" s="121"/>
      <c r="BZ23" s="122"/>
      <c r="CA23" s="131"/>
      <c r="CB23" s="132"/>
      <c r="CC23" s="110"/>
      <c r="CD23" s="90"/>
      <c r="CE23" s="91"/>
      <c r="CF23" s="3"/>
      <c r="CG23" s="53" t="s">
        <v>56</v>
      </c>
      <c r="CH23" s="52" t="s">
        <v>57</v>
      </c>
      <c r="CI23" s="52" t="s">
        <v>58</v>
      </c>
      <c r="CJ23" s="52" t="s">
        <v>59</v>
      </c>
      <c r="CK23" s="54" t="s">
        <v>60</v>
      </c>
      <c r="CL23" s="96"/>
      <c r="CM23" s="116"/>
      <c r="CN23" s="117"/>
      <c r="CO23" s="118"/>
      <c r="CP23" s="118"/>
      <c r="CQ23" s="119"/>
    </row>
    <row r="24" spans="1:95" s="48" customFormat="1" ht="21" customHeight="1" thickBot="1">
      <c r="A24" s="57" t="str">
        <f ca="1" t="shared" si="6"/>
        <v>PDL</v>
      </c>
      <c r="B24" s="57">
        <f ca="1" t="shared" si="6"/>
        <v>49</v>
      </c>
      <c r="C24" s="40">
        <v>4</v>
      </c>
      <c r="D24" s="100" t="str">
        <f ca="1" t="shared" si="7"/>
        <v>MARTON Pierre Nicolas</v>
      </c>
      <c r="E24" s="57" t="str">
        <f ca="1" t="shared" si="7"/>
        <v>M</v>
      </c>
      <c r="F24" s="57">
        <v>47</v>
      </c>
      <c r="G24" s="101" t="str">
        <f ca="1" t="shared" si="8"/>
        <v>J.C. DU BASSIN SAUMUROIS</v>
      </c>
      <c r="H24" s="120">
        <v>7</v>
      </c>
      <c r="I24" s="121">
        <v>10</v>
      </c>
      <c r="J24" s="121">
        <v>10</v>
      </c>
      <c r="K24" s="121">
        <v>10</v>
      </c>
      <c r="L24" s="122">
        <v>10</v>
      </c>
      <c r="M24" s="123"/>
      <c r="N24" s="124"/>
      <c r="O24" s="124"/>
      <c r="P24" s="125"/>
      <c r="Q24" s="126">
        <f t="shared" si="9"/>
        <v>47</v>
      </c>
      <c r="R24" s="127"/>
      <c r="S24" s="110"/>
      <c r="T24" s="90">
        <f ca="1" t="shared" si="10"/>
        <v>94</v>
      </c>
      <c r="U24" s="91"/>
      <c r="V24" s="3"/>
      <c r="W24" s="135" t="s">
        <v>61</v>
      </c>
      <c r="X24" s="136" t="s">
        <v>62</v>
      </c>
      <c r="Y24" s="136" t="s">
        <v>63</v>
      </c>
      <c r="Z24" s="136" t="s">
        <v>64</v>
      </c>
      <c r="AA24" s="260" t="s">
        <v>65</v>
      </c>
      <c r="AG24" s="96"/>
      <c r="BC24" s="65"/>
      <c r="BD24" s="66"/>
      <c r="BE24" s="67"/>
      <c r="BF24" s="67"/>
      <c r="BG24" s="68"/>
      <c r="BI24" s="40">
        <v>4</v>
      </c>
      <c r="BJ24" s="57" t="str">
        <f t="shared" si="11"/>
        <v>MARTON Pierre Nicolas</v>
      </c>
      <c r="BK24" s="57" t="str">
        <f t="shared" si="12"/>
        <v>M</v>
      </c>
      <c r="BL24" s="57">
        <f t="shared" si="13"/>
        <v>47</v>
      </c>
      <c r="BM24" s="57" t="str">
        <f t="shared" si="14"/>
        <v>J.C. DU BASSIN SAUMUROIS</v>
      </c>
      <c r="BN24" s="120"/>
      <c r="BO24" s="121"/>
      <c r="BP24" s="121"/>
      <c r="BQ24" s="121"/>
      <c r="BR24" s="122"/>
      <c r="BS24" s="123"/>
      <c r="BT24" s="124"/>
      <c r="BU24" s="124"/>
      <c r="BV24" s="125"/>
      <c r="BW24" s="120"/>
      <c r="BX24" s="121"/>
      <c r="BY24" s="121"/>
      <c r="BZ24" s="122"/>
      <c r="CA24" s="131"/>
      <c r="CB24" s="132"/>
      <c r="CC24" s="110"/>
      <c r="CD24" s="90"/>
      <c r="CE24" s="91"/>
      <c r="CF24" s="3"/>
      <c r="CG24" s="138" t="s">
        <v>61</v>
      </c>
      <c r="CH24" s="139" t="s">
        <v>62</v>
      </c>
      <c r="CI24" s="139" t="s">
        <v>63</v>
      </c>
      <c r="CJ24" s="139" t="s">
        <v>64</v>
      </c>
      <c r="CK24" s="140" t="s">
        <v>65</v>
      </c>
      <c r="CL24" s="96"/>
      <c r="CM24" s="116"/>
      <c r="CN24" s="117"/>
      <c r="CO24" s="118"/>
      <c r="CP24" s="118"/>
      <c r="CQ24" s="119"/>
    </row>
    <row r="25" spans="1:95" s="48" customFormat="1" ht="21" customHeight="1">
      <c r="A25" s="57" t="str">
        <f ca="1" t="shared" si="6"/>
        <v>PDL</v>
      </c>
      <c r="B25" s="57">
        <f ca="1" t="shared" si="6"/>
        <v>49</v>
      </c>
      <c r="C25" s="40">
        <v>5</v>
      </c>
      <c r="D25" s="100" t="str">
        <f ca="1" t="shared" si="7"/>
        <v>ROMPION Dorian</v>
      </c>
      <c r="E25" s="57" t="str">
        <f ca="1" t="shared" si="7"/>
        <v>M</v>
      </c>
      <c r="F25" s="57">
        <v>50</v>
      </c>
      <c r="G25" s="101" t="str">
        <f ca="1" t="shared" si="8"/>
        <v>J CLUB DU LAYON</v>
      </c>
      <c r="H25" s="120">
        <v>10</v>
      </c>
      <c r="I25" s="121">
        <v>0</v>
      </c>
      <c r="J25" s="121">
        <v>10</v>
      </c>
      <c r="K25" s="121">
        <v>10</v>
      </c>
      <c r="L25" s="122">
        <v>10</v>
      </c>
      <c r="M25" s="123"/>
      <c r="N25" s="124"/>
      <c r="O25" s="124"/>
      <c r="P25" s="125"/>
      <c r="Q25" s="126">
        <f t="shared" si="9"/>
        <v>40</v>
      </c>
      <c r="R25" s="127"/>
      <c r="S25" s="110"/>
      <c r="T25" s="90">
        <f ca="1" t="shared" si="10"/>
        <v>90</v>
      </c>
      <c r="U25" s="91"/>
      <c r="V25" s="3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BC25" s="65"/>
      <c r="BD25" s="67"/>
      <c r="BE25" s="67"/>
      <c r="BF25" s="67"/>
      <c r="BG25" s="68"/>
      <c r="BI25" s="40">
        <v>5</v>
      </c>
      <c r="BJ25" s="57" t="str">
        <f t="shared" si="11"/>
        <v>ROMPION Dorian</v>
      </c>
      <c r="BK25" s="57" t="str">
        <f t="shared" si="12"/>
        <v>M</v>
      </c>
      <c r="BL25" s="57">
        <f t="shared" si="13"/>
        <v>50</v>
      </c>
      <c r="BM25" s="57" t="str">
        <f t="shared" si="14"/>
        <v>J CLUB DU LAYON</v>
      </c>
      <c r="BN25" s="120"/>
      <c r="BO25" s="121"/>
      <c r="BP25" s="121"/>
      <c r="BQ25" s="121"/>
      <c r="BR25" s="122"/>
      <c r="BS25" s="123"/>
      <c r="BT25" s="124"/>
      <c r="BU25" s="124"/>
      <c r="BV25" s="125"/>
      <c r="BW25" s="120"/>
      <c r="BX25" s="121"/>
      <c r="BY25" s="121"/>
      <c r="BZ25" s="122"/>
      <c r="CA25" s="131"/>
      <c r="CB25" s="132"/>
      <c r="CC25" s="110"/>
      <c r="CD25" s="90"/>
      <c r="CE25" s="91"/>
      <c r="CF25" s="3"/>
      <c r="CG25" s="141"/>
      <c r="CH25" s="96"/>
      <c r="CI25" s="96"/>
      <c r="CJ25" s="96"/>
      <c r="CK25" s="96"/>
      <c r="CL25" s="96"/>
      <c r="CM25" s="116"/>
      <c r="CN25" s="117"/>
      <c r="CO25" s="118"/>
      <c r="CP25" s="118"/>
      <c r="CQ25" s="119"/>
    </row>
    <row r="26" spans="1:95" s="48" customFormat="1" ht="21" customHeight="1">
      <c r="A26" s="57" t="str">
        <f ca="1" t="shared" si="6"/>
        <v>PDL</v>
      </c>
      <c r="B26" s="57">
        <f ca="1" t="shared" si="6"/>
        <v>44</v>
      </c>
      <c r="C26" s="40">
        <v>6</v>
      </c>
      <c r="D26" s="100" t="str">
        <f ca="1" t="shared" si="7"/>
        <v>GOUVERNEUR Florian</v>
      </c>
      <c r="E26" s="57" t="str">
        <f ca="1" t="shared" si="7"/>
        <v>M</v>
      </c>
      <c r="F26" s="57">
        <v>0</v>
      </c>
      <c r="G26" s="101" t="str">
        <f ca="1" t="shared" si="8"/>
        <v>JUDO ATLANTIC CLUB</v>
      </c>
      <c r="H26" s="120" t="str">
        <f>IF(M26&lt;&gt;"","-","")</f>
        <v>-</v>
      </c>
      <c r="I26" s="121" t="str">
        <f>IF(M26&lt;&gt;"","-","")</f>
        <v>-</v>
      </c>
      <c r="J26" s="121" t="str">
        <f>IF(M26&lt;&gt;"","-","")</f>
        <v>-</v>
      </c>
      <c r="K26" s="121" t="str">
        <f>IF(M26&lt;&gt;"","-","")</f>
        <v>-</v>
      </c>
      <c r="L26" s="122" t="str">
        <f>IF(M26&lt;&gt;"","-","")</f>
        <v>-</v>
      </c>
      <c r="M26" s="123" t="s">
        <v>240</v>
      </c>
      <c r="N26" s="124"/>
      <c r="O26" s="124"/>
      <c r="P26" s="125"/>
      <c r="Q26" s="126">
        <f t="shared" si="9"/>
        <v>0</v>
      </c>
      <c r="R26" s="127"/>
      <c r="S26" s="110"/>
      <c r="T26" s="90">
        <f ca="1" t="shared" si="10"/>
        <v>0</v>
      </c>
      <c r="U26" s="91"/>
      <c r="V26" s="3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BC26" s="65"/>
      <c r="BD26" s="67"/>
      <c r="BE26" s="67"/>
      <c r="BF26" s="67"/>
      <c r="BG26" s="68"/>
      <c r="BI26" s="40">
        <v>6</v>
      </c>
      <c r="BJ26" s="57" t="str">
        <f t="shared" si="11"/>
        <v>GOUVERNEUR Florian</v>
      </c>
      <c r="BK26" s="57" t="str">
        <f t="shared" si="12"/>
        <v>M</v>
      </c>
      <c r="BL26" s="57">
        <f t="shared" si="13"/>
        <v>0</v>
      </c>
      <c r="BM26" s="57" t="str">
        <f t="shared" si="14"/>
        <v>JUDO ATLANTIC CLUB</v>
      </c>
      <c r="BN26" s="120"/>
      <c r="BO26" s="121"/>
      <c r="BP26" s="121"/>
      <c r="BQ26" s="121"/>
      <c r="BR26" s="122"/>
      <c r="BS26" s="123"/>
      <c r="BT26" s="124"/>
      <c r="BU26" s="124"/>
      <c r="BV26" s="125"/>
      <c r="BW26" s="120"/>
      <c r="BX26" s="121"/>
      <c r="BY26" s="121"/>
      <c r="BZ26" s="122"/>
      <c r="CA26" s="131"/>
      <c r="CB26" s="132"/>
      <c r="CC26" s="110"/>
      <c r="CD26" s="90"/>
      <c r="CE26" s="91"/>
      <c r="CF26" s="3"/>
      <c r="CG26" s="141"/>
      <c r="CH26" s="96"/>
      <c r="CI26" s="96"/>
      <c r="CJ26" s="96"/>
      <c r="CK26" s="96"/>
      <c r="CL26" s="96"/>
      <c r="CM26" s="116"/>
      <c r="CN26" s="117"/>
      <c r="CO26" s="118"/>
      <c r="CP26" s="118"/>
      <c r="CQ26" s="119"/>
    </row>
    <row r="27" spans="1:95" s="48" customFormat="1" ht="21" customHeight="1">
      <c r="A27" s="57" t="str">
        <f ca="1" t="shared" si="6"/>
        <v>TBO</v>
      </c>
      <c r="B27" s="57">
        <f ca="1" t="shared" si="6"/>
        <v>37</v>
      </c>
      <c r="C27" s="40">
        <v>7</v>
      </c>
      <c r="D27" s="100" t="str">
        <f ca="1" t="shared" si="7"/>
        <v>POPELIN Dorian</v>
      </c>
      <c r="E27" s="57" t="str">
        <f ca="1" t="shared" si="7"/>
        <v>M</v>
      </c>
      <c r="F27" s="57">
        <v>10</v>
      </c>
      <c r="G27" s="101" t="str">
        <f ca="1" t="shared" si="8"/>
        <v>JUDO CLUB DE METTRAY</v>
      </c>
      <c r="H27" s="120">
        <v>10</v>
      </c>
      <c r="I27" s="121">
        <v>10</v>
      </c>
      <c r="J27" s="121">
        <v>0</v>
      </c>
      <c r="K27" s="121">
        <v>0</v>
      </c>
      <c r="L27" s="122">
        <v>0</v>
      </c>
      <c r="M27" s="123"/>
      <c r="N27" s="124"/>
      <c r="O27" s="124"/>
      <c r="P27" s="125"/>
      <c r="Q27" s="126">
        <f t="shared" si="9"/>
        <v>20</v>
      </c>
      <c r="R27" s="127"/>
      <c r="S27" s="110"/>
      <c r="T27" s="236">
        <f ca="1" t="shared" si="10"/>
        <v>30</v>
      </c>
      <c r="U27" s="91"/>
      <c r="V27" s="3"/>
      <c r="W27" s="96"/>
      <c r="X27" s="96"/>
      <c r="Y27" s="96"/>
      <c r="Z27" s="96"/>
      <c r="AA27" s="130"/>
      <c r="AB27" s="130"/>
      <c r="AC27" s="130"/>
      <c r="AD27" s="130"/>
      <c r="AE27" s="130"/>
      <c r="AF27" s="130"/>
      <c r="AG27" s="96"/>
      <c r="BC27" s="65"/>
      <c r="BD27" s="67"/>
      <c r="BE27" s="67"/>
      <c r="BF27" s="67"/>
      <c r="BG27" s="68"/>
      <c r="BI27" s="40">
        <v>7</v>
      </c>
      <c r="BJ27" s="57" t="str">
        <f t="shared" si="11"/>
        <v>POPELIN Dorian</v>
      </c>
      <c r="BK27" s="57" t="str">
        <f t="shared" si="12"/>
        <v>M</v>
      </c>
      <c r="BL27" s="57">
        <f t="shared" si="13"/>
        <v>10</v>
      </c>
      <c r="BM27" s="57" t="str">
        <f t="shared" si="14"/>
        <v>JUDO CLUB DE METTRAY</v>
      </c>
      <c r="BN27" s="120"/>
      <c r="BO27" s="121"/>
      <c r="BP27" s="121"/>
      <c r="BQ27" s="121"/>
      <c r="BR27" s="122"/>
      <c r="BS27" s="123"/>
      <c r="BT27" s="124"/>
      <c r="BU27" s="124"/>
      <c r="BV27" s="125"/>
      <c r="BW27" s="120"/>
      <c r="BX27" s="121"/>
      <c r="BY27" s="121"/>
      <c r="BZ27" s="122"/>
      <c r="CA27" s="131"/>
      <c r="CB27" s="132"/>
      <c r="CC27" s="110"/>
      <c r="CD27" s="90"/>
      <c r="CE27" s="91"/>
      <c r="CF27" s="3"/>
      <c r="CG27" s="141"/>
      <c r="CH27" s="96"/>
      <c r="CI27" s="96"/>
      <c r="CJ27" s="96"/>
      <c r="CK27" s="130"/>
      <c r="CL27" s="96"/>
      <c r="CM27" s="116"/>
      <c r="CN27" s="117"/>
      <c r="CO27" s="118"/>
      <c r="CP27" s="118"/>
      <c r="CQ27" s="119"/>
    </row>
    <row r="28" spans="1:95" s="48" customFormat="1" ht="21" customHeight="1">
      <c r="A28" s="57" t="str">
        <f ca="1" t="shared" si="6"/>
        <v>PDL</v>
      </c>
      <c r="B28" s="57">
        <f ca="1" t="shared" si="6"/>
        <v>49</v>
      </c>
      <c r="C28" s="40">
        <v>8</v>
      </c>
      <c r="D28" s="100" t="str">
        <f ca="1" t="shared" si="7"/>
        <v>CADET Jonathan</v>
      </c>
      <c r="E28" s="57" t="str">
        <f ca="1" t="shared" si="7"/>
        <v>M</v>
      </c>
      <c r="F28" s="57">
        <v>0</v>
      </c>
      <c r="G28" s="101" t="str">
        <f ca="1" t="shared" si="8"/>
        <v>AUBANCE JUDO BRISSAC</v>
      </c>
      <c r="H28" s="120">
        <v>0</v>
      </c>
      <c r="I28" s="121">
        <v>0</v>
      </c>
      <c r="J28" s="121">
        <v>10</v>
      </c>
      <c r="K28" s="121">
        <v>0</v>
      </c>
      <c r="L28" s="122">
        <v>0</v>
      </c>
      <c r="M28" s="123"/>
      <c r="N28" s="124"/>
      <c r="O28" s="124"/>
      <c r="P28" s="125"/>
      <c r="Q28" s="126">
        <f t="shared" si="9"/>
        <v>10</v>
      </c>
      <c r="R28" s="127"/>
      <c r="S28" s="110"/>
      <c r="T28" s="90">
        <f ca="1" t="shared" si="10"/>
        <v>10</v>
      </c>
      <c r="U28" s="91"/>
      <c r="V28" s="3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96"/>
      <c r="BC28" s="65"/>
      <c r="BD28" s="67"/>
      <c r="BE28" s="67"/>
      <c r="BF28" s="67"/>
      <c r="BG28" s="68"/>
      <c r="BI28" s="40">
        <v>8</v>
      </c>
      <c r="BJ28" s="57" t="str">
        <f t="shared" si="11"/>
        <v>CADET Jonathan</v>
      </c>
      <c r="BK28" s="57" t="str">
        <f t="shared" si="12"/>
        <v>M</v>
      </c>
      <c r="BL28" s="57">
        <f t="shared" si="13"/>
        <v>0</v>
      </c>
      <c r="BM28" s="57" t="str">
        <f t="shared" si="14"/>
        <v>AUBANCE JUDO BRISSAC</v>
      </c>
      <c r="BN28" s="120"/>
      <c r="BO28" s="121"/>
      <c r="BP28" s="121"/>
      <c r="BQ28" s="121"/>
      <c r="BR28" s="122"/>
      <c r="BS28" s="123"/>
      <c r="BT28" s="124"/>
      <c r="BU28" s="124"/>
      <c r="BV28" s="125"/>
      <c r="BW28" s="120"/>
      <c r="BX28" s="121"/>
      <c r="BY28" s="121"/>
      <c r="BZ28" s="122"/>
      <c r="CA28" s="131"/>
      <c r="CB28" s="132"/>
      <c r="CC28" s="110"/>
      <c r="CD28" s="90"/>
      <c r="CE28" s="91"/>
      <c r="CF28" s="3"/>
      <c r="CG28" s="143"/>
      <c r="CH28" s="130"/>
      <c r="CI28" s="130"/>
      <c r="CJ28" s="130"/>
      <c r="CK28" s="130"/>
      <c r="CL28" s="96"/>
      <c r="CM28" s="116"/>
      <c r="CN28" s="117"/>
      <c r="CO28" s="118"/>
      <c r="CP28" s="118"/>
      <c r="CQ28" s="119"/>
    </row>
    <row r="29" spans="1:95" s="48" customFormat="1" ht="21" customHeight="1">
      <c r="A29" s="57" t="str">
        <f ca="1" t="shared" si="6"/>
        <v>PDL</v>
      </c>
      <c r="B29" s="57">
        <f ca="1" t="shared" si="6"/>
        <v>49</v>
      </c>
      <c r="C29" s="40">
        <v>9</v>
      </c>
      <c r="D29" s="100" t="str">
        <f ca="1" t="shared" si="7"/>
        <v>DIB Fares</v>
      </c>
      <c r="E29" s="57" t="str">
        <f ca="1" t="shared" si="7"/>
        <v>M</v>
      </c>
      <c r="F29" s="57">
        <v>47</v>
      </c>
      <c r="G29" s="101" t="str">
        <f ca="1" t="shared" si="8"/>
        <v>JC ANJOU</v>
      </c>
      <c r="H29" s="120">
        <v>0</v>
      </c>
      <c r="I29" s="121">
        <v>0</v>
      </c>
      <c r="J29" s="121">
        <v>10</v>
      </c>
      <c r="K29" s="121">
        <v>0</v>
      </c>
      <c r="L29" s="122" t="str">
        <f>IF(M29&lt;&gt;"","-","")</f>
        <v>-</v>
      </c>
      <c r="M29" s="123">
        <v>0</v>
      </c>
      <c r="N29" s="124"/>
      <c r="O29" s="124"/>
      <c r="P29" s="125"/>
      <c r="Q29" s="126">
        <f t="shared" si="9"/>
        <v>10</v>
      </c>
      <c r="R29" s="127"/>
      <c r="S29" s="110"/>
      <c r="T29" s="90">
        <f ca="1" t="shared" si="10"/>
        <v>57</v>
      </c>
      <c r="U29" s="91"/>
      <c r="V29" s="3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96"/>
      <c r="BC29" s="65"/>
      <c r="BD29" s="67"/>
      <c r="BE29" s="67"/>
      <c r="BF29" s="67"/>
      <c r="BG29" s="68"/>
      <c r="BI29" s="40">
        <v>9</v>
      </c>
      <c r="BJ29" s="57" t="str">
        <f t="shared" si="11"/>
        <v>DIB Fares</v>
      </c>
      <c r="BK29" s="57" t="str">
        <f t="shared" si="12"/>
        <v>M</v>
      </c>
      <c r="BL29" s="57">
        <f t="shared" si="13"/>
        <v>47</v>
      </c>
      <c r="BM29" s="57" t="str">
        <f t="shared" si="14"/>
        <v>JC ANJOU</v>
      </c>
      <c r="BN29" s="120"/>
      <c r="BO29" s="121"/>
      <c r="BP29" s="121"/>
      <c r="BQ29" s="121"/>
      <c r="BR29" s="122"/>
      <c r="BS29" s="123"/>
      <c r="BT29" s="124"/>
      <c r="BU29" s="124"/>
      <c r="BV29" s="125"/>
      <c r="BW29" s="120"/>
      <c r="BX29" s="121"/>
      <c r="BY29" s="121"/>
      <c r="BZ29" s="122"/>
      <c r="CA29" s="131"/>
      <c r="CB29" s="132"/>
      <c r="CC29" s="110"/>
      <c r="CD29" s="90"/>
      <c r="CE29" s="91"/>
      <c r="CF29" s="3"/>
      <c r="CG29" s="143"/>
      <c r="CH29" s="130"/>
      <c r="CI29" s="130"/>
      <c r="CJ29" s="130"/>
      <c r="CK29" s="130"/>
      <c r="CL29" s="96"/>
      <c r="CM29" s="116"/>
      <c r="CN29" s="117"/>
      <c r="CO29" s="118"/>
      <c r="CP29" s="118"/>
      <c r="CQ29" s="119"/>
    </row>
    <row r="30" spans="1:95" s="48" customFormat="1" ht="21" customHeight="1" thickBot="1">
      <c r="A30" s="57" t="str">
        <f ca="1" t="shared" si="6"/>
        <v>BRE</v>
      </c>
      <c r="B30" s="57">
        <f ca="1" t="shared" si="6"/>
        <v>56</v>
      </c>
      <c r="C30" s="40">
        <v>10</v>
      </c>
      <c r="D30" s="57" t="str">
        <f ca="1" t="shared" si="7"/>
        <v>GUILLEMET Quentin</v>
      </c>
      <c r="E30" s="57" t="str">
        <f ca="1" t="shared" si="7"/>
        <v>M</v>
      </c>
      <c r="F30" s="57">
        <v>77</v>
      </c>
      <c r="G30" s="101" t="str">
        <f ca="1" t="shared" si="8"/>
        <v>JUDO ARGOET GOLFE</v>
      </c>
      <c r="H30" s="144">
        <v>10</v>
      </c>
      <c r="I30" s="145">
        <v>0</v>
      </c>
      <c r="J30" s="145">
        <v>0</v>
      </c>
      <c r="K30" s="145">
        <v>0</v>
      </c>
      <c r="L30" s="146">
        <f>IF(M30&lt;&gt;"","-","")</f>
      </c>
      <c r="M30" s="147"/>
      <c r="N30" s="148"/>
      <c r="O30" s="148"/>
      <c r="P30" s="149"/>
      <c r="Q30" s="150">
        <f t="shared" si="9"/>
        <v>20</v>
      </c>
      <c r="R30" s="151"/>
      <c r="S30" s="110"/>
      <c r="T30" s="236">
        <f ca="1" t="shared" si="10"/>
        <v>97</v>
      </c>
      <c r="U30" s="91"/>
      <c r="V30" s="3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96"/>
      <c r="BC30" s="70">
        <v>10</v>
      </c>
      <c r="BD30" s="71"/>
      <c r="BE30" s="71"/>
      <c r="BF30" s="71"/>
      <c r="BG30" s="72"/>
      <c r="BI30" s="40">
        <v>10</v>
      </c>
      <c r="BJ30" s="57" t="str">
        <f t="shared" si="11"/>
        <v>GUILLEMET Quentin</v>
      </c>
      <c r="BK30" s="57" t="str">
        <f t="shared" si="12"/>
        <v>M</v>
      </c>
      <c r="BL30" s="57">
        <f t="shared" si="13"/>
        <v>77</v>
      </c>
      <c r="BM30" s="57" t="str">
        <f t="shared" si="14"/>
        <v>JUDO ARGOET GOLFE</v>
      </c>
      <c r="BN30" s="144"/>
      <c r="BO30" s="145"/>
      <c r="BP30" s="145"/>
      <c r="BQ30" s="145"/>
      <c r="BR30" s="146"/>
      <c r="BS30" s="147"/>
      <c r="BT30" s="148"/>
      <c r="BU30" s="148"/>
      <c r="BV30" s="149"/>
      <c r="BW30" s="144"/>
      <c r="BX30" s="145"/>
      <c r="BY30" s="145"/>
      <c r="BZ30" s="146"/>
      <c r="CA30" s="152"/>
      <c r="CB30" s="153"/>
      <c r="CC30" s="110"/>
      <c r="CD30" s="90"/>
      <c r="CE30" s="91"/>
      <c r="CF30" s="3"/>
      <c r="CG30" s="154"/>
      <c r="CH30" s="155"/>
      <c r="CI30" s="155"/>
      <c r="CJ30" s="155"/>
      <c r="CK30" s="155"/>
      <c r="CL30" s="156"/>
      <c r="CM30" s="157"/>
      <c r="CN30" s="158"/>
      <c r="CO30" s="159"/>
      <c r="CP30" s="159"/>
      <c r="CQ30" s="160"/>
    </row>
    <row r="31" spans="1:90" s="48" customFormat="1" ht="11.25">
      <c r="A31" s="64"/>
      <c r="B31" s="64"/>
      <c r="C31" s="64"/>
      <c r="D31" s="161"/>
      <c r="E31" s="161"/>
      <c r="F31" s="161"/>
      <c r="G31" s="161"/>
      <c r="H31" s="161"/>
      <c r="I31" s="161"/>
      <c r="J31" s="161"/>
      <c r="K31" s="161"/>
      <c r="L31" s="161"/>
      <c r="M31" s="64"/>
      <c r="N31" s="64" t="s">
        <v>125</v>
      </c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I31" s="64"/>
      <c r="BJ31" s="161"/>
      <c r="BK31" s="161"/>
      <c r="BL31" s="161"/>
      <c r="BM31" s="161"/>
      <c r="BN31" s="161"/>
      <c r="BO31" s="161"/>
      <c r="BP31" s="161"/>
      <c r="BQ31" s="161"/>
      <c r="BR31" s="161"/>
      <c r="BS31" s="64"/>
      <c r="BT31" s="64" t="s">
        <v>125</v>
      </c>
      <c r="BU31" s="64"/>
      <c r="BV31" s="64"/>
      <c r="BW31" s="64"/>
      <c r="BX31" s="64"/>
      <c r="BY31" s="64"/>
      <c r="BZ31" s="64"/>
      <c r="CA31" s="64"/>
      <c r="CB31" s="64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80" s="48" customFormat="1" ht="11.25" hidden="1">
      <c r="A32" s="64"/>
      <c r="B32" s="64"/>
      <c r="C32" s="73">
        <f>COUNT(H32:BG32)</f>
        <v>22</v>
      </c>
      <c r="D32" s="73"/>
      <c r="F32" s="64"/>
      <c r="G32" s="162" t="s">
        <v>126</v>
      </c>
      <c r="H32" s="163">
        <v>1</v>
      </c>
      <c r="I32" s="163">
        <v>2</v>
      </c>
      <c r="J32" s="163">
        <v>3</v>
      </c>
      <c r="K32" s="163">
        <v>4</v>
      </c>
      <c r="L32" s="163">
        <v>5</v>
      </c>
      <c r="M32" s="163"/>
      <c r="N32" s="163">
        <v>6</v>
      </c>
      <c r="O32" s="163">
        <v>7</v>
      </c>
      <c r="P32" s="163">
        <v>8</v>
      </c>
      <c r="Q32" s="163"/>
      <c r="R32" s="163">
        <v>9</v>
      </c>
      <c r="S32" s="163"/>
      <c r="T32" s="163">
        <v>10</v>
      </c>
      <c r="U32" s="163">
        <v>11</v>
      </c>
      <c r="V32" s="163">
        <v>12</v>
      </c>
      <c r="W32" s="163">
        <v>13</v>
      </c>
      <c r="X32" s="163">
        <v>14</v>
      </c>
      <c r="Y32" s="163">
        <v>15</v>
      </c>
      <c r="Z32" s="163"/>
      <c r="AA32" s="163">
        <v>16</v>
      </c>
      <c r="AB32" s="163">
        <v>17</v>
      </c>
      <c r="AC32" s="163"/>
      <c r="AD32" s="163">
        <v>18</v>
      </c>
      <c r="AE32" s="163">
        <v>19</v>
      </c>
      <c r="AF32" s="163">
        <v>20</v>
      </c>
      <c r="AG32" s="164">
        <v>21</v>
      </c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>
        <v>22</v>
      </c>
      <c r="AU32" s="164"/>
      <c r="AV32" s="164"/>
      <c r="AW32" s="164"/>
      <c r="AX32" s="164"/>
      <c r="AY32" s="164"/>
      <c r="AZ32" s="164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</row>
    <row r="33" spans="1:80" s="48" customFormat="1" ht="11.25" hidden="1">
      <c r="A33" s="64"/>
      <c r="B33" s="64"/>
      <c r="F33" s="64"/>
      <c r="G33" s="165" t="s">
        <v>127</v>
      </c>
      <c r="H33" s="163">
        <v>1</v>
      </c>
      <c r="I33" s="163">
        <v>1</v>
      </c>
      <c r="J33" s="163">
        <v>1</v>
      </c>
      <c r="K33" s="163">
        <v>1</v>
      </c>
      <c r="L33" s="163">
        <v>1</v>
      </c>
      <c r="M33" s="163"/>
      <c r="N33" s="163">
        <v>2</v>
      </c>
      <c r="O33" s="163">
        <v>2</v>
      </c>
      <c r="P33" s="163">
        <v>2</v>
      </c>
      <c r="Q33" s="163"/>
      <c r="R33" s="163">
        <v>2</v>
      </c>
      <c r="S33" s="163"/>
      <c r="T33" s="163">
        <v>3</v>
      </c>
      <c r="U33" s="163">
        <v>3</v>
      </c>
      <c r="V33" s="163">
        <v>4</v>
      </c>
      <c r="W33" s="163">
        <v>3</v>
      </c>
      <c r="X33" s="163">
        <v>4</v>
      </c>
      <c r="Y33" s="163">
        <v>3</v>
      </c>
      <c r="Z33" s="163"/>
      <c r="AA33" s="163">
        <v>4</v>
      </c>
      <c r="AB33" s="163">
        <v>4</v>
      </c>
      <c r="AC33" s="163"/>
      <c r="AD33" s="163">
        <v>4</v>
      </c>
      <c r="AE33" s="163">
        <v>5</v>
      </c>
      <c r="AF33" s="163">
        <v>5</v>
      </c>
      <c r="AG33" s="164">
        <v>1</v>
      </c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>
        <v>1</v>
      </c>
      <c r="AU33" s="164"/>
      <c r="AV33" s="164"/>
      <c r="AW33" s="164"/>
      <c r="AX33" s="164"/>
      <c r="AY33" s="164"/>
      <c r="AZ33" s="164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1:90" s="48" customFormat="1" ht="11.25" hidden="1">
      <c r="A34" s="64"/>
      <c r="B34" s="64"/>
      <c r="C34" s="73"/>
      <c r="F34" s="64"/>
      <c r="G34" s="165" t="s">
        <v>128</v>
      </c>
      <c r="H34" s="163">
        <v>1</v>
      </c>
      <c r="I34" s="163">
        <v>1</v>
      </c>
      <c r="J34" s="163">
        <v>1</v>
      </c>
      <c r="K34" s="163">
        <v>1</v>
      </c>
      <c r="L34" s="163">
        <v>2</v>
      </c>
      <c r="M34" s="163"/>
      <c r="N34" s="163">
        <v>2</v>
      </c>
      <c r="O34" s="163">
        <v>2</v>
      </c>
      <c r="P34" s="163">
        <v>2</v>
      </c>
      <c r="Q34" s="163"/>
      <c r="R34" s="163">
        <v>3</v>
      </c>
      <c r="S34" s="163"/>
      <c r="T34" s="163">
        <v>2</v>
      </c>
      <c r="U34" s="163">
        <v>3</v>
      </c>
      <c r="V34" s="163">
        <v>3</v>
      </c>
      <c r="W34" s="163">
        <v>3</v>
      </c>
      <c r="X34" s="163">
        <v>3</v>
      </c>
      <c r="Y34" s="163">
        <v>4</v>
      </c>
      <c r="Z34" s="163"/>
      <c r="AA34" s="163">
        <v>5</v>
      </c>
      <c r="AB34" s="163">
        <v>4</v>
      </c>
      <c r="AC34" s="163"/>
      <c r="AD34" s="163">
        <v>5</v>
      </c>
      <c r="AE34" s="163">
        <v>4</v>
      </c>
      <c r="AF34" s="163">
        <v>4</v>
      </c>
      <c r="AG34" s="164">
        <v>1</v>
      </c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>
        <v>1</v>
      </c>
      <c r="AU34" s="164"/>
      <c r="AV34" s="164"/>
      <c r="AW34" s="164"/>
      <c r="AX34" s="164"/>
      <c r="AY34" s="164"/>
      <c r="AZ34" s="164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</row>
    <row r="35" spans="13:80" ht="11.25"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</row>
    <row r="36" spans="61:80" ht="11.25"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</row>
    <row r="37" spans="61:80" ht="11.25"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</row>
    <row r="38" spans="61:80" ht="11.25"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</row>
    <row r="39" spans="61:80" ht="11.25"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</row>
    <row r="40" spans="61:80" ht="11.25"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</row>
    <row r="41" spans="61:80" ht="11.25"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</row>
    <row r="42" spans="61:80" ht="11.25"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</row>
    <row r="43" spans="61:80" ht="11.25"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</row>
    <row r="44" spans="61:80" ht="11.25"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</row>
    <row r="45" spans="61:80" ht="11.25"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</row>
    <row r="46" spans="61:80" ht="11.25"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</row>
    <row r="47" spans="61:80" ht="11.25"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</row>
    <row r="48" spans="61:80" ht="11.25"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</row>
    <row r="49" spans="61:80" ht="11.25"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</row>
  </sheetData>
  <sheetProtection selectLockedCells="1"/>
  <mergeCells count="71">
    <mergeCell ref="Q30:R30"/>
    <mergeCell ref="T30:U30"/>
    <mergeCell ref="BV1:BX1"/>
    <mergeCell ref="BQ2:BT2"/>
    <mergeCell ref="BV2:BV3"/>
    <mergeCell ref="BW2:BW3"/>
    <mergeCell ref="BX2:BX3"/>
    <mergeCell ref="BP4:BX4"/>
    <mergeCell ref="BP5:BR5"/>
    <mergeCell ref="BS19:BV19"/>
    <mergeCell ref="BW19:BZ19"/>
    <mergeCell ref="Q25:R25"/>
    <mergeCell ref="T25:U25"/>
    <mergeCell ref="W20:AA20"/>
    <mergeCell ref="Q20:R20"/>
    <mergeCell ref="T20:U20"/>
    <mergeCell ref="Q21:R21"/>
    <mergeCell ref="T21:U21"/>
    <mergeCell ref="T23:U23"/>
    <mergeCell ref="T29:U29"/>
    <mergeCell ref="CA21:CB21"/>
    <mergeCell ref="Q27:R27"/>
    <mergeCell ref="T27:U27"/>
    <mergeCell ref="Q22:R22"/>
    <mergeCell ref="T22:U22"/>
    <mergeCell ref="Q23:R23"/>
    <mergeCell ref="T26:U26"/>
    <mergeCell ref="CA29:CB29"/>
    <mergeCell ref="CH5:CJ6"/>
    <mergeCell ref="CK5:CL6"/>
    <mergeCell ref="CK7:CM7"/>
    <mergeCell ref="CA20:CB20"/>
    <mergeCell ref="CD20:CE20"/>
    <mergeCell ref="J5:L5"/>
    <mergeCell ref="J4:R4"/>
    <mergeCell ref="AE5:AF6"/>
    <mergeCell ref="AB5:AD6"/>
    <mergeCell ref="P1:R1"/>
    <mergeCell ref="CD28:CE28"/>
    <mergeCell ref="CD23:CE23"/>
    <mergeCell ref="CA24:CB24"/>
    <mergeCell ref="CD24:CE24"/>
    <mergeCell ref="Q24:R24"/>
    <mergeCell ref="T24:U24"/>
    <mergeCell ref="Q26:R26"/>
    <mergeCell ref="CD22:CE22"/>
    <mergeCell ref="CA23:CB23"/>
    <mergeCell ref="K2:N2"/>
    <mergeCell ref="P2:P3"/>
    <mergeCell ref="Q2:Q3"/>
    <mergeCell ref="R2:R3"/>
    <mergeCell ref="CD29:CE29"/>
    <mergeCell ref="BC6:BG6"/>
    <mergeCell ref="M19:P19"/>
    <mergeCell ref="CA28:CB28"/>
    <mergeCell ref="CA25:CB25"/>
    <mergeCell ref="CD25:CE25"/>
    <mergeCell ref="CA26:CB26"/>
    <mergeCell ref="Q28:R28"/>
    <mergeCell ref="T28:U28"/>
    <mergeCell ref="Q29:R29"/>
    <mergeCell ref="CA30:CB30"/>
    <mergeCell ref="CG20:CK20"/>
    <mergeCell ref="CN4:CQ5"/>
    <mergeCell ref="CN6:CQ6"/>
    <mergeCell ref="CD30:CE30"/>
    <mergeCell ref="CD26:CE26"/>
    <mergeCell ref="CA27:CB27"/>
    <mergeCell ref="CD27:CE27"/>
    <mergeCell ref="CD21:CE21"/>
    <mergeCell ref="CA22:CB22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CW26"/>
  <sheetViews>
    <sheetView zoomScale="90" zoomScaleNormal="90" workbookViewId="0" topLeftCell="A7">
      <pane xSplit="7" ySplit="2" topLeftCell="H9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H8" sqref="H8"/>
    </sheetView>
  </sheetViews>
  <sheetFormatPr defaultColWidth="11.421875" defaultRowHeight="12.75"/>
  <cols>
    <col min="1" max="1" width="6.140625" style="48" hidden="1" customWidth="1"/>
    <col min="2" max="2" width="5.140625" style="48" hidden="1" customWidth="1"/>
    <col min="3" max="3" width="4.421875" style="73" bestFit="1" customWidth="1"/>
    <col min="4" max="4" width="24.421875" style="48" customWidth="1"/>
    <col min="5" max="5" width="4.8515625" style="48" customWidth="1"/>
    <col min="6" max="6" width="7.7109375" style="64" customWidth="1"/>
    <col min="7" max="7" width="33.8515625" style="48" customWidth="1"/>
    <col min="8" max="22" width="5.28125" style="48" customWidth="1"/>
    <col min="23" max="23" width="2.7109375" style="48" customWidth="1"/>
    <col min="24" max="29" width="11.421875" style="0" hidden="1" customWidth="1"/>
    <col min="30" max="53" width="11.421875" style="48" hidden="1" customWidth="1"/>
    <col min="54" max="54" width="10.00390625" style="48" hidden="1" customWidth="1"/>
    <col min="55" max="56" width="5.28125" style="48" customWidth="1"/>
    <col min="57" max="59" width="5.28125" style="48" hidden="1" customWidth="1"/>
    <col min="60" max="60" width="11.421875" style="48" customWidth="1"/>
    <col min="61" max="61" width="4.57421875" style="48" hidden="1" customWidth="1"/>
    <col min="62" max="62" width="22.7109375" style="48" hidden="1" customWidth="1"/>
    <col min="63" max="63" width="3.00390625" style="48" hidden="1" customWidth="1"/>
    <col min="64" max="64" width="7.7109375" style="48" hidden="1" customWidth="1"/>
    <col min="65" max="65" width="21.8515625" style="48" hidden="1" customWidth="1"/>
    <col min="66" max="80" width="3.8515625" style="48" hidden="1" customWidth="1"/>
    <col min="81" max="81" width="2.140625" style="48" hidden="1" customWidth="1"/>
    <col min="82" max="82" width="11.421875" style="48" hidden="1" customWidth="1"/>
    <col min="83" max="86" width="3.8515625" style="48" hidden="1" customWidth="1"/>
    <col min="87" max="95" width="11.421875" style="48" customWidth="1"/>
    <col min="96" max="16384" width="11.421875" style="48" customWidth="1"/>
  </cols>
  <sheetData>
    <row r="1" spans="3:101" ht="13.5" thickBot="1">
      <c r="C1" s="261">
        <v>6</v>
      </c>
      <c r="P1" s="6" t="s">
        <v>0</v>
      </c>
      <c r="Q1" s="6"/>
      <c r="R1" s="6"/>
      <c r="S1" s="262"/>
      <c r="T1" s="262"/>
      <c r="BI1" s="261">
        <v>6</v>
      </c>
      <c r="BL1" s="64"/>
      <c r="BV1" s="6" t="s">
        <v>0</v>
      </c>
      <c r="BW1" s="6"/>
      <c r="BX1" s="6"/>
      <c r="BY1" s="262"/>
      <c r="BZ1" s="262"/>
      <c r="CW1" s="48" t="s">
        <v>241</v>
      </c>
    </row>
    <row r="2" spans="6:101" ht="16.5" customHeight="1" thickBot="1">
      <c r="F2" s="55" t="s">
        <v>2</v>
      </c>
      <c r="G2" s="9" t="s">
        <v>242</v>
      </c>
      <c r="H2" s="48">
        <v>2</v>
      </c>
      <c r="J2" s="263" t="s">
        <v>4</v>
      </c>
      <c r="K2" s="172">
        <f ca="1">TODAY()</f>
        <v>41798</v>
      </c>
      <c r="L2" s="172"/>
      <c r="M2" s="172"/>
      <c r="N2" s="172"/>
      <c r="P2" s="173" t="s">
        <v>243</v>
      </c>
      <c r="Q2" s="173"/>
      <c r="R2" s="12"/>
      <c r="S2" s="235"/>
      <c r="T2" s="235"/>
      <c r="U2" s="96"/>
      <c r="V2" s="235"/>
      <c r="BI2" s="73"/>
      <c r="BL2" s="55" t="s">
        <v>2</v>
      </c>
      <c r="BM2" s="9" t="str">
        <f>G2</f>
        <v>31 -  C3 M M</v>
      </c>
      <c r="BP2" s="263" t="s">
        <v>4</v>
      </c>
      <c r="BQ2" s="172">
        <f ca="1">TODAY()</f>
        <v>41798</v>
      </c>
      <c r="BR2" s="172"/>
      <c r="BS2" s="172"/>
      <c r="BT2" s="172"/>
      <c r="BV2" s="173"/>
      <c r="BW2" s="173"/>
      <c r="BX2" s="12"/>
      <c r="BY2" s="235"/>
      <c r="BZ2" s="235"/>
      <c r="CA2" s="96"/>
      <c r="CB2" s="235"/>
      <c r="CW2" s="48" t="s">
        <v>244</v>
      </c>
    </row>
    <row r="3" spans="16:80" ht="13.5" customHeight="1" thickBot="1">
      <c r="P3" s="174"/>
      <c r="Q3" s="174"/>
      <c r="R3" s="14"/>
      <c r="S3" s="235"/>
      <c r="T3" s="235"/>
      <c r="U3" s="235"/>
      <c r="V3" s="235"/>
      <c r="BI3" s="73"/>
      <c r="BL3" s="64"/>
      <c r="BV3" s="174"/>
      <c r="BW3" s="174"/>
      <c r="BX3" s="14"/>
      <c r="BY3" s="235"/>
      <c r="BZ3" s="235"/>
      <c r="CA3" s="235"/>
      <c r="CB3" s="235"/>
    </row>
    <row r="4" spans="6:68" ht="13.5" thickBot="1">
      <c r="F4" s="264"/>
      <c r="G4" s="265"/>
      <c r="J4" s="48" t="s">
        <v>7</v>
      </c>
      <c r="BI4" s="73"/>
      <c r="BL4" s="264"/>
      <c r="BM4" s="265"/>
      <c r="BP4" s="48" t="s">
        <v>7</v>
      </c>
    </row>
    <row r="5" spans="6:80" ht="13.5" customHeight="1" thickTop="1">
      <c r="F5" s="264" t="s">
        <v>9</v>
      </c>
      <c r="G5" s="266"/>
      <c r="J5" s="263" t="s">
        <v>10</v>
      </c>
      <c r="S5" s="21" t="s">
        <v>11</v>
      </c>
      <c r="T5" s="22"/>
      <c r="U5" s="23" t="str">
        <f>LEFT(G2,2)</f>
        <v>31</v>
      </c>
      <c r="V5" s="24"/>
      <c r="BI5" s="73"/>
      <c r="BL5" s="264" t="s">
        <v>9</v>
      </c>
      <c r="BM5" s="266"/>
      <c r="BP5" s="263" t="s">
        <v>10</v>
      </c>
      <c r="BX5" s="21" t="s">
        <v>11</v>
      </c>
      <c r="BY5" s="21"/>
      <c r="BZ5" s="22"/>
      <c r="CA5" s="23" t="str">
        <f>U5</f>
        <v>31</v>
      </c>
      <c r="CB5" s="24"/>
    </row>
    <row r="6" spans="7:80" ht="13.5" customHeight="1" thickBot="1">
      <c r="G6" s="267"/>
      <c r="H6" s="263"/>
      <c r="I6" s="263"/>
      <c r="J6" s="263"/>
      <c r="K6" s="263"/>
      <c r="S6" s="21"/>
      <c r="T6" s="22"/>
      <c r="U6" s="26"/>
      <c r="V6" s="27"/>
      <c r="BC6" s="268"/>
      <c r="BD6" s="268"/>
      <c r="BE6" s="268"/>
      <c r="BF6" s="268"/>
      <c r="BG6" s="268"/>
      <c r="BI6" s="73"/>
      <c r="BL6" s="64"/>
      <c r="BM6" s="267"/>
      <c r="BN6" s="263"/>
      <c r="BO6" s="263"/>
      <c r="BP6" s="263"/>
      <c r="BQ6" s="263"/>
      <c r="BX6" s="21"/>
      <c r="BY6" s="21"/>
      <c r="BZ6" s="22"/>
      <c r="CA6" s="26"/>
      <c r="CB6" s="27"/>
    </row>
    <row r="7" spans="54:86" ht="19.5" customHeight="1" thickTop="1">
      <c r="BB7" s="48" t="s">
        <v>13</v>
      </c>
      <c r="BC7" s="32">
        <v>32</v>
      </c>
      <c r="BD7" s="33">
        <v>32</v>
      </c>
      <c r="BE7" s="33"/>
      <c r="BF7" s="33"/>
      <c r="BG7" s="34"/>
      <c r="BI7" s="73"/>
      <c r="BL7" s="64"/>
      <c r="CB7" s="192" t="s">
        <v>13</v>
      </c>
      <c r="CC7" s="192"/>
      <c r="CD7" s="193"/>
      <c r="CE7" s="32"/>
      <c r="CF7" s="33"/>
      <c r="CG7" s="33"/>
      <c r="CH7" s="34"/>
    </row>
    <row r="8" spans="1:86" s="64" customFormat="1" ht="20.25" customHeight="1">
      <c r="A8" s="40" t="s">
        <v>14</v>
      </c>
      <c r="B8" s="40" t="s">
        <v>15</v>
      </c>
      <c r="C8" s="41" t="s">
        <v>16</v>
      </c>
      <c r="D8" s="41" t="s">
        <v>17</v>
      </c>
      <c r="E8" s="269" t="s">
        <v>18</v>
      </c>
      <c r="F8" s="41" t="s">
        <v>19</v>
      </c>
      <c r="G8" s="41" t="s">
        <v>20</v>
      </c>
      <c r="H8" s="42" t="s">
        <v>46</v>
      </c>
      <c r="I8" s="42" t="s">
        <v>58</v>
      </c>
      <c r="J8" s="42" t="s">
        <v>54</v>
      </c>
      <c r="K8" s="42" t="s">
        <v>31</v>
      </c>
      <c r="L8" s="42" t="s">
        <v>39</v>
      </c>
      <c r="M8" s="42" t="s">
        <v>41</v>
      </c>
      <c r="N8" s="42" t="s">
        <v>21</v>
      </c>
      <c r="O8" s="42" t="s">
        <v>32</v>
      </c>
      <c r="P8" s="44" t="s">
        <v>51</v>
      </c>
      <c r="Q8" s="42" t="s">
        <v>26</v>
      </c>
      <c r="R8" s="44" t="s">
        <v>23</v>
      </c>
      <c r="S8" s="42" t="s">
        <v>29</v>
      </c>
      <c r="T8" s="43" t="s">
        <v>52</v>
      </c>
      <c r="U8" s="42" t="s">
        <v>36</v>
      </c>
      <c r="V8" s="42" t="s">
        <v>50</v>
      </c>
      <c r="BB8" s="64" t="s">
        <v>66</v>
      </c>
      <c r="BC8" s="49" t="s">
        <v>245</v>
      </c>
      <c r="BD8" s="50" t="s">
        <v>5</v>
      </c>
      <c r="BE8" s="50"/>
      <c r="BF8" s="50"/>
      <c r="BG8" s="51"/>
      <c r="BI8" s="41" t="s">
        <v>16</v>
      </c>
      <c r="BJ8" s="41" t="s">
        <v>17</v>
      </c>
      <c r="BK8" s="269" t="s">
        <v>18</v>
      </c>
      <c r="BL8" s="41" t="s">
        <v>19</v>
      </c>
      <c r="BM8" s="41" t="s">
        <v>20</v>
      </c>
      <c r="BN8" s="50" t="s">
        <v>46</v>
      </c>
      <c r="BO8" s="50" t="s">
        <v>58</v>
      </c>
      <c r="BP8" s="50" t="s">
        <v>54</v>
      </c>
      <c r="BQ8" s="50" t="s">
        <v>31</v>
      </c>
      <c r="BR8" s="50" t="s">
        <v>39</v>
      </c>
      <c r="BS8" s="50" t="s">
        <v>41</v>
      </c>
      <c r="BT8" s="50" t="s">
        <v>21</v>
      </c>
      <c r="BU8" s="50" t="s">
        <v>32</v>
      </c>
      <c r="BV8" s="50" t="s">
        <v>51</v>
      </c>
      <c r="BW8" s="50" t="s">
        <v>26</v>
      </c>
      <c r="BX8" s="50" t="s">
        <v>23</v>
      </c>
      <c r="BY8" s="50" t="s">
        <v>29</v>
      </c>
      <c r="BZ8" s="50" t="s">
        <v>52</v>
      </c>
      <c r="CA8" s="50" t="s">
        <v>36</v>
      </c>
      <c r="CB8" s="50" t="s">
        <v>50</v>
      </c>
      <c r="CC8" s="191" t="s">
        <v>66</v>
      </c>
      <c r="CD8" s="193"/>
      <c r="CE8" s="49"/>
      <c r="CF8" s="50"/>
      <c r="CG8" s="50"/>
      <c r="CH8" s="51"/>
    </row>
    <row r="9" spans="1:86" ht="34.5" customHeight="1">
      <c r="A9" s="57" t="s">
        <v>68</v>
      </c>
      <c r="B9" s="57">
        <v>72</v>
      </c>
      <c r="C9" s="52">
        <f aca="true" ca="1" t="shared" si="0" ref="C9:C14">OFFSET(C9,8,0)</f>
        <v>1</v>
      </c>
      <c r="D9" s="58" t="s">
        <v>246</v>
      </c>
      <c r="E9" s="57" t="s">
        <v>70</v>
      </c>
      <c r="F9" s="57">
        <v>64</v>
      </c>
      <c r="G9" s="59" t="s">
        <v>247</v>
      </c>
      <c r="H9" s="60" t="s">
        <v>72</v>
      </c>
      <c r="I9" s="61"/>
      <c r="J9" s="61"/>
      <c r="K9" s="60" t="s">
        <v>72</v>
      </c>
      <c r="L9" s="61"/>
      <c r="M9" s="61"/>
      <c r="N9" s="60" t="s">
        <v>76</v>
      </c>
      <c r="O9" s="61"/>
      <c r="P9" s="61"/>
      <c r="Q9" s="60" t="s">
        <v>72</v>
      </c>
      <c r="R9" s="61"/>
      <c r="S9" s="61"/>
      <c r="T9" s="61"/>
      <c r="U9" s="60" t="s">
        <v>72</v>
      </c>
      <c r="V9" s="61"/>
      <c r="BC9" s="65"/>
      <c r="BD9" s="67"/>
      <c r="BE9" s="67"/>
      <c r="BF9" s="67"/>
      <c r="BG9" s="68"/>
      <c r="BI9" s="52">
        <f aca="true" ca="1" t="shared" si="1" ref="BI9:BI14">OFFSET(BI9,8,0)</f>
        <v>1</v>
      </c>
      <c r="BJ9" s="69" t="str">
        <f aca="true" t="shared" si="2" ref="BJ9:BM14">D9</f>
        <v>THOMMERET Lilian</v>
      </c>
      <c r="BK9" s="69" t="str">
        <f t="shared" si="2"/>
        <v>M</v>
      </c>
      <c r="BL9" s="69">
        <f t="shared" si="2"/>
        <v>64</v>
      </c>
      <c r="BM9" s="69" t="str">
        <f t="shared" si="2"/>
        <v>JUDO CLUB OREE DE BERCE</v>
      </c>
      <c r="BN9" s="60"/>
      <c r="BO9" s="61"/>
      <c r="BP9" s="61"/>
      <c r="BQ9" s="60"/>
      <c r="BR9" s="61"/>
      <c r="BS9" s="61"/>
      <c r="BT9" s="60"/>
      <c r="BU9" s="61"/>
      <c r="BV9" s="61"/>
      <c r="BW9" s="60"/>
      <c r="BX9" s="61"/>
      <c r="BY9" s="61"/>
      <c r="BZ9" s="61"/>
      <c r="CA9" s="60"/>
      <c r="CB9" s="61"/>
      <c r="CE9" s="65"/>
      <c r="CF9" s="67"/>
      <c r="CG9" s="67"/>
      <c r="CH9" s="68"/>
    </row>
    <row r="10" spans="1:86" ht="34.5" customHeight="1">
      <c r="A10" s="57" t="s">
        <v>68</v>
      </c>
      <c r="B10" s="57">
        <v>44</v>
      </c>
      <c r="C10" s="52">
        <f ca="1" t="shared" si="0"/>
        <v>2</v>
      </c>
      <c r="D10" s="69" t="s">
        <v>248</v>
      </c>
      <c r="E10" s="57" t="s">
        <v>70</v>
      </c>
      <c r="F10" s="57">
        <v>65</v>
      </c>
      <c r="G10" s="59" t="s">
        <v>206</v>
      </c>
      <c r="H10" s="60" t="s">
        <v>74</v>
      </c>
      <c r="I10" s="61"/>
      <c r="J10" s="61"/>
      <c r="K10" s="61"/>
      <c r="L10" s="61"/>
      <c r="M10" s="60" t="s">
        <v>72</v>
      </c>
      <c r="N10" s="61"/>
      <c r="O10" s="60" t="s">
        <v>72</v>
      </c>
      <c r="P10" s="61"/>
      <c r="Q10" s="61"/>
      <c r="R10" s="60"/>
      <c r="S10" s="61"/>
      <c r="T10" s="61"/>
      <c r="U10" s="61"/>
      <c r="V10" s="60" t="s">
        <v>90</v>
      </c>
      <c r="BC10" s="65" t="s">
        <v>72</v>
      </c>
      <c r="BD10" s="67"/>
      <c r="BE10" s="67"/>
      <c r="BF10" s="67"/>
      <c r="BG10" s="68"/>
      <c r="BI10" s="52">
        <f ca="1" t="shared" si="1"/>
        <v>2</v>
      </c>
      <c r="BJ10" s="69" t="str">
        <f t="shared" si="2"/>
        <v>LANOUE Fabien</v>
      </c>
      <c r="BK10" s="69" t="str">
        <f t="shared" si="2"/>
        <v>M</v>
      </c>
      <c r="BL10" s="69">
        <f t="shared" si="2"/>
        <v>65</v>
      </c>
      <c r="BM10" s="69" t="str">
        <f t="shared" si="2"/>
        <v>JUDO CLUB LA MONTAGNE</v>
      </c>
      <c r="BN10" s="60"/>
      <c r="BO10" s="61"/>
      <c r="BP10" s="61"/>
      <c r="BQ10" s="61"/>
      <c r="BR10" s="61"/>
      <c r="BS10" s="60"/>
      <c r="BT10" s="61"/>
      <c r="BU10" s="60"/>
      <c r="BV10" s="61"/>
      <c r="BW10" s="61"/>
      <c r="BX10" s="60"/>
      <c r="BY10" s="61"/>
      <c r="BZ10" s="61"/>
      <c r="CA10" s="61"/>
      <c r="CB10" s="60"/>
      <c r="CE10" s="65"/>
      <c r="CF10" s="67"/>
      <c r="CG10" s="67"/>
      <c r="CH10" s="68"/>
    </row>
    <row r="11" spans="1:86" ht="34.5" customHeight="1">
      <c r="A11" s="57" t="s">
        <v>68</v>
      </c>
      <c r="B11" s="57">
        <v>49</v>
      </c>
      <c r="C11" s="52">
        <f ca="1" t="shared" si="0"/>
        <v>3</v>
      </c>
      <c r="D11" s="58" t="s">
        <v>249</v>
      </c>
      <c r="E11" s="57" t="s">
        <v>70</v>
      </c>
      <c r="F11" s="57">
        <v>67</v>
      </c>
      <c r="G11" s="59" t="s">
        <v>250</v>
      </c>
      <c r="H11" s="61"/>
      <c r="I11" s="60" t="s">
        <v>72</v>
      </c>
      <c r="J11" s="61"/>
      <c r="K11" s="61"/>
      <c r="L11" s="60" t="s">
        <v>72</v>
      </c>
      <c r="M11" s="61"/>
      <c r="N11" s="60" t="s">
        <v>163</v>
      </c>
      <c r="O11" s="61"/>
      <c r="P11" s="61"/>
      <c r="Q11" s="61"/>
      <c r="R11" s="61"/>
      <c r="S11" s="60" t="s">
        <v>88</v>
      </c>
      <c r="T11" s="61"/>
      <c r="U11" s="61"/>
      <c r="V11" s="60" t="s">
        <v>72</v>
      </c>
      <c r="BC11" s="65"/>
      <c r="BD11" s="67"/>
      <c r="BE11" s="67"/>
      <c r="BF11" s="67"/>
      <c r="BG11" s="68"/>
      <c r="BI11" s="52">
        <f ca="1" t="shared" si="1"/>
        <v>3</v>
      </c>
      <c r="BJ11" s="69" t="str">
        <f t="shared" si="2"/>
        <v>MACE Aleph</v>
      </c>
      <c r="BK11" s="69" t="str">
        <f t="shared" si="2"/>
        <v>M</v>
      </c>
      <c r="BL11" s="69">
        <f t="shared" si="2"/>
        <v>67</v>
      </c>
      <c r="BM11" s="69" t="str">
        <f t="shared" si="2"/>
        <v>JC BEAUFORTAIS</v>
      </c>
      <c r="BN11" s="61"/>
      <c r="BO11" s="60"/>
      <c r="BP11" s="61"/>
      <c r="BQ11" s="61"/>
      <c r="BR11" s="60"/>
      <c r="BS11" s="61"/>
      <c r="BT11" s="60"/>
      <c r="BU11" s="61"/>
      <c r="BV11" s="61"/>
      <c r="BW11" s="61"/>
      <c r="BX11" s="61"/>
      <c r="BY11" s="60"/>
      <c r="BZ11" s="61"/>
      <c r="CA11" s="61"/>
      <c r="CB11" s="60"/>
      <c r="CE11" s="65"/>
      <c r="CF11" s="67"/>
      <c r="CG11" s="67"/>
      <c r="CH11" s="68"/>
    </row>
    <row r="12" spans="1:86" ht="34.5" customHeight="1">
      <c r="A12" s="57" t="s">
        <v>68</v>
      </c>
      <c r="B12" s="57">
        <v>72</v>
      </c>
      <c r="C12" s="52">
        <f ca="1" t="shared" si="0"/>
        <v>4</v>
      </c>
      <c r="D12" s="58" t="s">
        <v>251</v>
      </c>
      <c r="E12" s="57" t="s">
        <v>70</v>
      </c>
      <c r="F12" s="57">
        <v>68</v>
      </c>
      <c r="G12" s="59" t="s">
        <v>252</v>
      </c>
      <c r="H12" s="61"/>
      <c r="I12" s="60" t="s">
        <v>88</v>
      </c>
      <c r="J12" s="61"/>
      <c r="K12" s="60" t="s">
        <v>88</v>
      </c>
      <c r="L12" s="61"/>
      <c r="M12" s="61"/>
      <c r="N12" s="61"/>
      <c r="O12" s="61"/>
      <c r="P12" s="60"/>
      <c r="Q12" s="61"/>
      <c r="R12" s="60"/>
      <c r="S12" s="61"/>
      <c r="T12" s="60"/>
      <c r="U12" s="61"/>
      <c r="V12" s="61"/>
      <c r="BC12" s="65"/>
      <c r="BD12" s="67"/>
      <c r="BE12" s="67"/>
      <c r="BF12" s="67"/>
      <c r="BG12" s="68"/>
      <c r="BI12" s="52">
        <f ca="1" t="shared" si="1"/>
        <v>4</v>
      </c>
      <c r="BJ12" s="69" t="str">
        <f t="shared" si="2"/>
        <v>BOSSE Clement</v>
      </c>
      <c r="BK12" s="69" t="str">
        <f t="shared" si="2"/>
        <v>M</v>
      </c>
      <c r="BL12" s="69">
        <f t="shared" si="2"/>
        <v>68</v>
      </c>
      <c r="BM12" s="69" t="str">
        <f t="shared" si="2"/>
        <v>LOISIRS LAIGNE SAINT GERVAIS</v>
      </c>
      <c r="BN12" s="61"/>
      <c r="BO12" s="60"/>
      <c r="BP12" s="61"/>
      <c r="BQ12" s="60"/>
      <c r="BR12" s="61"/>
      <c r="BS12" s="61"/>
      <c r="BT12" s="61"/>
      <c r="BU12" s="61"/>
      <c r="BV12" s="60"/>
      <c r="BW12" s="61"/>
      <c r="BX12" s="60"/>
      <c r="BY12" s="61"/>
      <c r="BZ12" s="60"/>
      <c r="CA12" s="61"/>
      <c r="CB12" s="61"/>
      <c r="CE12" s="65"/>
      <c r="CF12" s="67"/>
      <c r="CG12" s="67"/>
      <c r="CH12" s="68"/>
    </row>
    <row r="13" spans="1:86" ht="34.5" customHeight="1">
      <c r="A13" s="57" t="s">
        <v>68</v>
      </c>
      <c r="B13" s="57">
        <v>49</v>
      </c>
      <c r="C13" s="52">
        <f ca="1" t="shared" si="0"/>
        <v>5</v>
      </c>
      <c r="D13" s="69" t="s">
        <v>253</v>
      </c>
      <c r="E13" s="57" t="s">
        <v>70</v>
      </c>
      <c r="F13" s="57">
        <v>68</v>
      </c>
      <c r="G13" s="59" t="s">
        <v>165</v>
      </c>
      <c r="H13" s="61"/>
      <c r="I13" s="61"/>
      <c r="J13" s="60" t="s">
        <v>75</v>
      </c>
      <c r="K13" s="61"/>
      <c r="L13" s="61"/>
      <c r="M13" s="60" t="s">
        <v>90</v>
      </c>
      <c r="N13" s="61"/>
      <c r="O13" s="61"/>
      <c r="P13" s="60"/>
      <c r="Q13" s="61"/>
      <c r="R13" s="61"/>
      <c r="S13" s="60" t="s">
        <v>80</v>
      </c>
      <c r="T13" s="61"/>
      <c r="U13" s="60" t="s">
        <v>88</v>
      </c>
      <c r="V13" s="61"/>
      <c r="BC13" s="197"/>
      <c r="BD13" s="67" t="s">
        <v>75</v>
      </c>
      <c r="BE13" s="67"/>
      <c r="BF13" s="67"/>
      <c r="BG13" s="68"/>
      <c r="BI13" s="52">
        <f ca="1" t="shared" si="1"/>
        <v>5</v>
      </c>
      <c r="BJ13" s="69" t="str">
        <f t="shared" si="2"/>
        <v>DE Maeyer Vincent</v>
      </c>
      <c r="BK13" s="69" t="str">
        <f t="shared" si="2"/>
        <v>M</v>
      </c>
      <c r="BL13" s="69">
        <f t="shared" si="2"/>
        <v>68</v>
      </c>
      <c r="BM13" s="69" t="str">
        <f t="shared" si="2"/>
        <v>UNION CHOLET JUDO 49</v>
      </c>
      <c r="BN13" s="61"/>
      <c r="BO13" s="61"/>
      <c r="BP13" s="60"/>
      <c r="BQ13" s="61"/>
      <c r="BR13" s="61"/>
      <c r="BS13" s="60"/>
      <c r="BT13" s="61"/>
      <c r="BU13" s="61"/>
      <c r="BV13" s="60"/>
      <c r="BW13" s="61"/>
      <c r="BX13" s="61"/>
      <c r="BY13" s="60"/>
      <c r="BZ13" s="61"/>
      <c r="CA13" s="60"/>
      <c r="CB13" s="61"/>
      <c r="CE13" s="197"/>
      <c r="CF13" s="67"/>
      <c r="CG13" s="67"/>
      <c r="CH13" s="68"/>
    </row>
    <row r="14" spans="1:86" ht="34.5" customHeight="1" thickBot="1">
      <c r="A14" s="57" t="s">
        <v>143</v>
      </c>
      <c r="B14" s="57">
        <v>37</v>
      </c>
      <c r="C14" s="52">
        <f ca="1" t="shared" si="0"/>
        <v>6</v>
      </c>
      <c r="D14" s="58" t="s">
        <v>254</v>
      </c>
      <c r="E14" s="57" t="s">
        <v>70</v>
      </c>
      <c r="F14" s="57">
        <v>68</v>
      </c>
      <c r="G14" s="59" t="s">
        <v>145</v>
      </c>
      <c r="H14" s="61"/>
      <c r="I14" s="61"/>
      <c r="J14" s="60" t="s">
        <v>80</v>
      </c>
      <c r="K14" s="61"/>
      <c r="L14" s="60" t="s">
        <v>100</v>
      </c>
      <c r="M14" s="61"/>
      <c r="N14" s="61"/>
      <c r="O14" s="60" t="s">
        <v>100</v>
      </c>
      <c r="P14" s="61"/>
      <c r="Q14" s="60" t="s">
        <v>88</v>
      </c>
      <c r="R14" s="61"/>
      <c r="S14" s="61"/>
      <c r="T14" s="60"/>
      <c r="U14" s="61"/>
      <c r="V14" s="61"/>
      <c r="BC14" s="70"/>
      <c r="BD14" s="71"/>
      <c r="BE14" s="71"/>
      <c r="BF14" s="71"/>
      <c r="BG14" s="72"/>
      <c r="BI14" s="52">
        <f ca="1" t="shared" si="1"/>
        <v>6</v>
      </c>
      <c r="BJ14" s="69" t="str">
        <f t="shared" si="2"/>
        <v>MERRIEN Steve</v>
      </c>
      <c r="BK14" s="69" t="str">
        <f t="shared" si="2"/>
        <v>M</v>
      </c>
      <c r="BL14" s="69">
        <f t="shared" si="2"/>
        <v>68</v>
      </c>
      <c r="BM14" s="69" t="str">
        <f t="shared" si="2"/>
        <v>JUDO CLUB DE METTRAY</v>
      </c>
      <c r="BN14" s="61"/>
      <c r="BO14" s="61"/>
      <c r="BP14" s="60"/>
      <c r="BQ14" s="61"/>
      <c r="BR14" s="60"/>
      <c r="BS14" s="61"/>
      <c r="BT14" s="61"/>
      <c r="BU14" s="60"/>
      <c r="BV14" s="61"/>
      <c r="BW14" s="60"/>
      <c r="BX14" s="61"/>
      <c r="BY14" s="61"/>
      <c r="BZ14" s="60"/>
      <c r="CA14" s="61"/>
      <c r="CB14" s="61"/>
      <c r="CE14" s="70"/>
      <c r="CF14" s="71"/>
      <c r="CG14" s="71"/>
      <c r="CH14" s="72"/>
    </row>
    <row r="15" spans="4:76" ht="24" customHeight="1" thickBot="1">
      <c r="D15" s="74"/>
      <c r="E15" s="74"/>
      <c r="F15" s="74"/>
      <c r="G15" s="74"/>
      <c r="H15" s="64"/>
      <c r="I15" s="64"/>
      <c r="J15" s="64"/>
      <c r="K15" s="64"/>
      <c r="L15" s="64"/>
      <c r="M15" s="270"/>
      <c r="N15" s="270"/>
      <c r="O15" s="270"/>
      <c r="P15" s="270"/>
      <c r="Q15" s="64"/>
      <c r="R15" s="64"/>
      <c r="BI15" s="73"/>
      <c r="BJ15" s="74"/>
      <c r="BK15" s="74"/>
      <c r="BL15" s="74"/>
      <c r="BM15" s="74"/>
      <c r="BN15" s="64"/>
      <c r="BO15" s="64"/>
      <c r="BP15" s="64"/>
      <c r="BQ15" s="64"/>
      <c r="BR15" s="64"/>
      <c r="BS15" s="271" t="s">
        <v>104</v>
      </c>
      <c r="BT15" s="271"/>
      <c r="BU15" s="271"/>
      <c r="BV15" s="271"/>
      <c r="BW15" s="64"/>
      <c r="BX15" s="64"/>
    </row>
    <row r="16" spans="1:80" ht="24" customHeight="1" thickBot="1">
      <c r="A16" s="40" t="s">
        <v>14</v>
      </c>
      <c r="B16" s="40" t="s">
        <v>15</v>
      </c>
      <c r="C16" s="41" t="s">
        <v>16</v>
      </c>
      <c r="D16" s="41" t="s">
        <v>17</v>
      </c>
      <c r="E16" s="269" t="s">
        <v>18</v>
      </c>
      <c r="F16" s="272" t="s">
        <v>105</v>
      </c>
      <c r="G16" s="186" t="s">
        <v>20</v>
      </c>
      <c r="H16" s="81" t="s">
        <v>106</v>
      </c>
      <c r="I16" s="82" t="s">
        <v>107</v>
      </c>
      <c r="J16" s="82" t="s">
        <v>108</v>
      </c>
      <c r="K16" s="82" t="s">
        <v>109</v>
      </c>
      <c r="L16" s="204" t="s">
        <v>110</v>
      </c>
      <c r="M16" s="205" t="s">
        <v>115</v>
      </c>
      <c r="N16" s="206"/>
      <c r="O16" s="207" t="s">
        <v>116</v>
      </c>
      <c r="P16" s="273" t="s">
        <v>117</v>
      </c>
      <c r="Q16" s="274"/>
      <c r="R16" s="64"/>
      <c r="BC16" s="81" t="s">
        <v>119</v>
      </c>
      <c r="BD16" s="82" t="s">
        <v>120</v>
      </c>
      <c r="BE16" s="82" t="s">
        <v>121</v>
      </c>
      <c r="BF16" s="82" t="s">
        <v>122</v>
      </c>
      <c r="BG16" s="83" t="s">
        <v>123</v>
      </c>
      <c r="BI16" s="41" t="s">
        <v>16</v>
      </c>
      <c r="BJ16" s="41" t="s">
        <v>17</v>
      </c>
      <c r="BK16" s="269" t="s">
        <v>18</v>
      </c>
      <c r="BL16" s="272" t="s">
        <v>105</v>
      </c>
      <c r="BM16" s="186" t="s">
        <v>20</v>
      </c>
      <c r="BN16" s="81" t="s">
        <v>106</v>
      </c>
      <c r="BO16" s="82" t="s">
        <v>107</v>
      </c>
      <c r="BP16" s="82" t="s">
        <v>107</v>
      </c>
      <c r="BQ16" s="82" t="s">
        <v>108</v>
      </c>
      <c r="BR16" s="83" t="s">
        <v>109</v>
      </c>
      <c r="BS16" s="275" t="s">
        <v>119</v>
      </c>
      <c r="BT16" s="82" t="s">
        <v>120</v>
      </c>
      <c r="BU16" s="82" t="s">
        <v>121</v>
      </c>
      <c r="BV16" s="204" t="s">
        <v>122</v>
      </c>
      <c r="BW16" s="205" t="s">
        <v>115</v>
      </c>
      <c r="BX16" s="206"/>
      <c r="BY16" s="207" t="s">
        <v>116</v>
      </c>
      <c r="BZ16" s="208" t="s">
        <v>117</v>
      </c>
      <c r="CA16" s="91"/>
      <c r="CB16" s="64"/>
    </row>
    <row r="17" spans="1:80" ht="27" customHeight="1">
      <c r="A17" s="57" t="str">
        <f aca="true" ca="1" t="shared" si="3" ref="A17:B22">OFFSET(A17,-8,0)</f>
        <v>PDL</v>
      </c>
      <c r="B17" s="57">
        <f ca="1" t="shared" si="3"/>
        <v>72</v>
      </c>
      <c r="C17" s="40">
        <v>1</v>
      </c>
      <c r="D17" s="100" t="str">
        <f aca="true" ca="1" t="shared" si="4" ref="D17:E22">OFFSET(D17,-8,0)</f>
        <v>THOMMERET Lilian</v>
      </c>
      <c r="E17" s="57" t="str">
        <f ca="1" t="shared" si="4"/>
        <v>M</v>
      </c>
      <c r="F17" s="57">
        <v>40</v>
      </c>
      <c r="G17" s="57" t="str">
        <f aca="true" ca="1" t="shared" si="5" ref="G17:G22">OFFSET(G17,-8,0)</f>
        <v>JUDO CLUB OREE DE BERCE</v>
      </c>
      <c r="H17" s="102">
        <v>0</v>
      </c>
      <c r="I17" s="103">
        <v>0</v>
      </c>
      <c r="J17" s="103">
        <v>10</v>
      </c>
      <c r="K17" s="103">
        <v>0</v>
      </c>
      <c r="L17" s="276">
        <v>0</v>
      </c>
      <c r="M17" s="277">
        <f aca="true" t="shared" si="6" ref="M17:M22">SUM(H17:L17,BC17:BG17)</f>
        <v>10</v>
      </c>
      <c r="N17" s="278"/>
      <c r="O17" s="207"/>
      <c r="P17" s="273">
        <f aca="true" ca="1" t="shared" si="7" ref="P17:P22">SUM(OFFSET(P17,0,-10),OFFSET(P17,0,-3))</f>
        <v>50</v>
      </c>
      <c r="Q17" s="274"/>
      <c r="R17" s="64"/>
      <c r="BC17" s="102"/>
      <c r="BD17" s="103"/>
      <c r="BE17" s="103"/>
      <c r="BF17" s="103"/>
      <c r="BG17" s="104"/>
      <c r="BI17" s="40">
        <v>1</v>
      </c>
      <c r="BJ17" s="57" t="str">
        <f aca="true" t="shared" si="8" ref="BJ17:BM22">D17</f>
        <v>THOMMERET Lilian</v>
      </c>
      <c r="BK17" s="57" t="str">
        <f t="shared" si="8"/>
        <v>M</v>
      </c>
      <c r="BL17" s="57">
        <f t="shared" si="8"/>
        <v>40</v>
      </c>
      <c r="BM17" s="57" t="str">
        <f t="shared" si="8"/>
        <v>JUDO CLUB OREE DE BERCE</v>
      </c>
      <c r="BN17" s="102"/>
      <c r="BO17" s="103"/>
      <c r="BP17" s="103"/>
      <c r="BQ17" s="103"/>
      <c r="BR17" s="104"/>
      <c r="BS17" s="105"/>
      <c r="BT17" s="103"/>
      <c r="BU17" s="103"/>
      <c r="BV17" s="276"/>
      <c r="BW17" s="277"/>
      <c r="BX17" s="278"/>
      <c r="BY17" s="207"/>
      <c r="BZ17" s="273"/>
      <c r="CA17" s="274"/>
      <c r="CB17" s="64"/>
    </row>
    <row r="18" spans="1:80" ht="27" customHeight="1">
      <c r="A18" s="57" t="str">
        <f ca="1" t="shared" si="3"/>
        <v>PDL</v>
      </c>
      <c r="B18" s="57">
        <f ca="1" t="shared" si="3"/>
        <v>44</v>
      </c>
      <c r="C18" s="40">
        <v>2</v>
      </c>
      <c r="D18" s="57" t="str">
        <f ca="1" t="shared" si="4"/>
        <v>LANOUE Fabien</v>
      </c>
      <c r="E18" s="57" t="str">
        <f ca="1" t="shared" si="4"/>
        <v>M</v>
      </c>
      <c r="F18" s="57">
        <v>50</v>
      </c>
      <c r="G18" s="57" t="str">
        <f ca="1" t="shared" si="5"/>
        <v>JUDO CLUB LA MONTAGNE</v>
      </c>
      <c r="H18" s="120">
        <v>0</v>
      </c>
      <c r="I18" s="121">
        <v>0</v>
      </c>
      <c r="J18" s="121">
        <v>0</v>
      </c>
      <c r="K18" s="121">
        <v>10</v>
      </c>
      <c r="L18" s="279"/>
      <c r="M18" s="280">
        <f t="shared" si="6"/>
        <v>10</v>
      </c>
      <c r="N18" s="281"/>
      <c r="O18" s="207"/>
      <c r="P18" s="273">
        <f ca="1" t="shared" si="7"/>
        <v>60</v>
      </c>
      <c r="Q18" s="274"/>
      <c r="R18" s="64"/>
      <c r="BC18" s="120">
        <v>0</v>
      </c>
      <c r="BD18" s="121"/>
      <c r="BE18" s="121"/>
      <c r="BF18" s="121"/>
      <c r="BG18" s="122"/>
      <c r="BI18" s="40">
        <v>2</v>
      </c>
      <c r="BJ18" s="57" t="str">
        <f t="shared" si="8"/>
        <v>LANOUE Fabien</v>
      </c>
      <c r="BK18" s="57" t="str">
        <f t="shared" si="8"/>
        <v>M</v>
      </c>
      <c r="BL18" s="57">
        <f t="shared" si="8"/>
        <v>50</v>
      </c>
      <c r="BM18" s="57" t="str">
        <f t="shared" si="8"/>
        <v>JUDO CLUB LA MONTAGNE</v>
      </c>
      <c r="BN18" s="120"/>
      <c r="BO18" s="121"/>
      <c r="BP18" s="121"/>
      <c r="BQ18" s="121"/>
      <c r="BR18" s="122"/>
      <c r="BS18" s="123"/>
      <c r="BT18" s="121"/>
      <c r="BU18" s="121"/>
      <c r="BV18" s="279"/>
      <c r="BW18" s="280"/>
      <c r="BX18" s="281"/>
      <c r="BY18" s="207"/>
      <c r="BZ18" s="273"/>
      <c r="CA18" s="274"/>
      <c r="CB18" s="64"/>
    </row>
    <row r="19" spans="1:80" ht="27" customHeight="1">
      <c r="A19" s="57" t="str">
        <f ca="1" t="shared" si="3"/>
        <v>PDL</v>
      </c>
      <c r="B19" s="57">
        <f ca="1" t="shared" si="3"/>
        <v>49</v>
      </c>
      <c r="C19" s="40">
        <v>3</v>
      </c>
      <c r="D19" s="100" t="str">
        <f ca="1" t="shared" si="4"/>
        <v>MACE Aleph</v>
      </c>
      <c r="E19" s="57" t="str">
        <f ca="1" t="shared" si="4"/>
        <v>M</v>
      </c>
      <c r="F19" s="57">
        <v>50</v>
      </c>
      <c r="G19" s="57" t="str">
        <f ca="1" t="shared" si="5"/>
        <v>JC BEAUFORTAIS</v>
      </c>
      <c r="H19" s="120">
        <v>0</v>
      </c>
      <c r="I19" s="121">
        <v>0</v>
      </c>
      <c r="J19" s="121">
        <v>0</v>
      </c>
      <c r="K19" s="121">
        <v>10</v>
      </c>
      <c r="L19" s="279">
        <v>0</v>
      </c>
      <c r="M19" s="280">
        <f t="shared" si="6"/>
        <v>10</v>
      </c>
      <c r="N19" s="281"/>
      <c r="O19" s="207"/>
      <c r="P19" s="273">
        <f ca="1" t="shared" si="7"/>
        <v>60</v>
      </c>
      <c r="Q19" s="274"/>
      <c r="R19" s="64"/>
      <c r="BC19" s="120"/>
      <c r="BD19" s="121"/>
      <c r="BE19" s="121"/>
      <c r="BF19" s="121"/>
      <c r="BG19" s="122"/>
      <c r="BI19" s="40">
        <v>3</v>
      </c>
      <c r="BJ19" s="57" t="str">
        <f t="shared" si="8"/>
        <v>MACE Aleph</v>
      </c>
      <c r="BK19" s="57" t="str">
        <f t="shared" si="8"/>
        <v>M</v>
      </c>
      <c r="BL19" s="57">
        <f t="shared" si="8"/>
        <v>50</v>
      </c>
      <c r="BM19" s="57" t="str">
        <f t="shared" si="8"/>
        <v>JC BEAUFORTAIS</v>
      </c>
      <c r="BN19" s="120"/>
      <c r="BO19" s="121"/>
      <c r="BP19" s="121"/>
      <c r="BQ19" s="121"/>
      <c r="BR19" s="122"/>
      <c r="BS19" s="123"/>
      <c r="BT19" s="121"/>
      <c r="BU19" s="121"/>
      <c r="BV19" s="279"/>
      <c r="BW19" s="280"/>
      <c r="BX19" s="281"/>
      <c r="BY19" s="207"/>
      <c r="BZ19" s="273"/>
      <c r="CA19" s="274"/>
      <c r="CB19" s="64"/>
    </row>
    <row r="20" spans="1:80" ht="27" customHeight="1">
      <c r="A20" s="57" t="str">
        <f ca="1" t="shared" si="3"/>
        <v>PDL</v>
      </c>
      <c r="B20" s="57">
        <f ca="1" t="shared" si="3"/>
        <v>72</v>
      </c>
      <c r="C20" s="40">
        <v>4</v>
      </c>
      <c r="D20" s="100" t="str">
        <f ca="1" t="shared" si="4"/>
        <v>BOSSE Clement</v>
      </c>
      <c r="E20" s="57" t="str">
        <f ca="1" t="shared" si="4"/>
        <v>M</v>
      </c>
      <c r="F20" s="57">
        <v>87</v>
      </c>
      <c r="G20" s="57" t="str">
        <f ca="1" t="shared" si="5"/>
        <v>LOISIRS LAIGNE SAINT GERVAIS</v>
      </c>
      <c r="H20" s="120">
        <v>10</v>
      </c>
      <c r="I20" s="121">
        <v>10</v>
      </c>
      <c r="J20" s="121" t="s">
        <v>124</v>
      </c>
      <c r="K20" s="121"/>
      <c r="L20" s="279"/>
      <c r="M20" s="280">
        <f t="shared" si="6"/>
        <v>20</v>
      </c>
      <c r="N20" s="281"/>
      <c r="O20" s="207"/>
      <c r="P20" s="282">
        <f ca="1" t="shared" si="7"/>
        <v>107</v>
      </c>
      <c r="Q20" s="274"/>
      <c r="R20" s="64"/>
      <c r="BC20" s="120"/>
      <c r="BD20" s="121"/>
      <c r="BE20" s="121"/>
      <c r="BF20" s="121"/>
      <c r="BG20" s="122"/>
      <c r="BI20" s="40">
        <v>4</v>
      </c>
      <c r="BJ20" s="57" t="str">
        <f t="shared" si="8"/>
        <v>BOSSE Clement</v>
      </c>
      <c r="BK20" s="57" t="str">
        <f t="shared" si="8"/>
        <v>M</v>
      </c>
      <c r="BL20" s="57">
        <f t="shared" si="8"/>
        <v>87</v>
      </c>
      <c r="BM20" s="57" t="str">
        <f t="shared" si="8"/>
        <v>LOISIRS LAIGNE SAINT GERVAIS</v>
      </c>
      <c r="BN20" s="120"/>
      <c r="BO20" s="121"/>
      <c r="BP20" s="121"/>
      <c r="BQ20" s="121"/>
      <c r="BR20" s="122"/>
      <c r="BS20" s="123"/>
      <c r="BT20" s="121"/>
      <c r="BU20" s="121"/>
      <c r="BV20" s="279"/>
      <c r="BW20" s="280"/>
      <c r="BX20" s="281"/>
      <c r="BY20" s="207"/>
      <c r="BZ20" s="273"/>
      <c r="CA20" s="274"/>
      <c r="CB20" s="64"/>
    </row>
    <row r="21" spans="1:80" ht="27" customHeight="1">
      <c r="A21" s="57" t="str">
        <f ca="1" t="shared" si="3"/>
        <v>PDL</v>
      </c>
      <c r="B21" s="57">
        <f ca="1" t="shared" si="3"/>
        <v>49</v>
      </c>
      <c r="C21" s="40">
        <v>5</v>
      </c>
      <c r="D21" s="57" t="str">
        <f ca="1" t="shared" si="4"/>
        <v>DE Maeyer Vincent</v>
      </c>
      <c r="E21" s="57" t="str">
        <f ca="1" t="shared" si="4"/>
        <v>M</v>
      </c>
      <c r="F21" s="57">
        <v>50</v>
      </c>
      <c r="G21" s="57" t="str">
        <f ca="1" t="shared" si="5"/>
        <v>UNION CHOLET JUDO 49</v>
      </c>
      <c r="H21" s="120">
        <v>0</v>
      </c>
      <c r="I21" s="121">
        <v>10</v>
      </c>
      <c r="J21" s="121">
        <v>0</v>
      </c>
      <c r="K21" s="121">
        <v>10</v>
      </c>
      <c r="L21" s="279"/>
      <c r="M21" s="280">
        <f t="shared" si="6"/>
        <v>20</v>
      </c>
      <c r="N21" s="281"/>
      <c r="O21" s="207"/>
      <c r="P21" s="273">
        <f ca="1" t="shared" si="7"/>
        <v>70</v>
      </c>
      <c r="Q21" s="274"/>
      <c r="R21" s="64"/>
      <c r="BC21" s="120"/>
      <c r="BD21" s="121">
        <v>0</v>
      </c>
      <c r="BE21" s="121"/>
      <c r="BF21" s="121"/>
      <c r="BG21" s="122"/>
      <c r="BI21" s="40">
        <v>5</v>
      </c>
      <c r="BJ21" s="57" t="str">
        <f t="shared" si="8"/>
        <v>DE Maeyer Vincent</v>
      </c>
      <c r="BK21" s="57" t="str">
        <f t="shared" si="8"/>
        <v>M</v>
      </c>
      <c r="BL21" s="57">
        <f t="shared" si="8"/>
        <v>50</v>
      </c>
      <c r="BM21" s="57" t="str">
        <f t="shared" si="8"/>
        <v>UNION CHOLET JUDO 49</v>
      </c>
      <c r="BN21" s="120"/>
      <c r="BO21" s="121"/>
      <c r="BP21" s="121"/>
      <c r="BQ21" s="121"/>
      <c r="BR21" s="122"/>
      <c r="BS21" s="123"/>
      <c r="BT21" s="121"/>
      <c r="BU21" s="121"/>
      <c r="BV21" s="279"/>
      <c r="BW21" s="280"/>
      <c r="BX21" s="281"/>
      <c r="BY21" s="207"/>
      <c r="BZ21" s="273"/>
      <c r="CA21" s="274"/>
      <c r="CB21" s="64"/>
    </row>
    <row r="22" spans="1:80" ht="27" customHeight="1" thickBot="1">
      <c r="A22" s="57" t="str">
        <f ca="1" t="shared" si="3"/>
        <v>TBO</v>
      </c>
      <c r="B22" s="57">
        <f ca="1" t="shared" si="3"/>
        <v>37</v>
      </c>
      <c r="C22" s="40">
        <v>6</v>
      </c>
      <c r="D22" s="100" t="str">
        <f ca="1" t="shared" si="4"/>
        <v>MERRIEN Steve</v>
      </c>
      <c r="E22" s="57" t="str">
        <f ca="1" t="shared" si="4"/>
        <v>M</v>
      </c>
      <c r="F22" s="57">
        <v>70</v>
      </c>
      <c r="G22" s="57" t="str">
        <f ca="1" t="shared" si="5"/>
        <v>JUDO CLUB DE METTRAY</v>
      </c>
      <c r="H22" s="144">
        <v>7</v>
      </c>
      <c r="I22" s="145">
        <v>10</v>
      </c>
      <c r="J22" s="145">
        <v>10</v>
      </c>
      <c r="K22" s="145">
        <v>10</v>
      </c>
      <c r="L22" s="283" t="s">
        <v>124</v>
      </c>
      <c r="M22" s="284">
        <f t="shared" si="6"/>
        <v>37</v>
      </c>
      <c r="N22" s="285"/>
      <c r="O22" s="207"/>
      <c r="P22" s="282">
        <f ca="1" t="shared" si="7"/>
        <v>107</v>
      </c>
      <c r="Q22" s="274"/>
      <c r="R22" s="64"/>
      <c r="BC22" s="144"/>
      <c r="BD22" s="145"/>
      <c r="BE22" s="145"/>
      <c r="BF22" s="145"/>
      <c r="BG22" s="146"/>
      <c r="BI22" s="40">
        <v>6</v>
      </c>
      <c r="BJ22" s="57" t="str">
        <f t="shared" si="8"/>
        <v>MERRIEN Steve</v>
      </c>
      <c r="BK22" s="57" t="str">
        <f t="shared" si="8"/>
        <v>M</v>
      </c>
      <c r="BL22" s="57">
        <f t="shared" si="8"/>
        <v>70</v>
      </c>
      <c r="BM22" s="57" t="str">
        <f t="shared" si="8"/>
        <v>JUDO CLUB DE METTRAY</v>
      </c>
      <c r="BN22" s="144"/>
      <c r="BO22" s="145"/>
      <c r="BP22" s="145"/>
      <c r="BQ22" s="145"/>
      <c r="BR22" s="146"/>
      <c r="BS22" s="147"/>
      <c r="BT22" s="145"/>
      <c r="BU22" s="145"/>
      <c r="BV22" s="283"/>
      <c r="BW22" s="284"/>
      <c r="BX22" s="285"/>
      <c r="BY22" s="207"/>
      <c r="BZ22" s="273"/>
      <c r="CA22" s="274"/>
      <c r="CB22" s="64"/>
    </row>
    <row r="23" spans="3:72" ht="12.75">
      <c r="C23" s="48"/>
      <c r="D23" s="161"/>
      <c r="E23" s="161"/>
      <c r="F23" s="161"/>
      <c r="G23" s="161"/>
      <c r="H23" s="161"/>
      <c r="I23" s="161"/>
      <c r="J23" s="161"/>
      <c r="K23" s="161"/>
      <c r="L23" s="161"/>
      <c r="N23" s="48" t="s">
        <v>125</v>
      </c>
      <c r="BJ23" s="161"/>
      <c r="BK23" s="161"/>
      <c r="BL23" s="161"/>
      <c r="BM23" s="161"/>
      <c r="BN23" s="161"/>
      <c r="BO23" s="161"/>
      <c r="BP23" s="161"/>
      <c r="BQ23" s="161"/>
      <c r="BR23" s="161"/>
      <c r="BT23" s="48" t="s">
        <v>125</v>
      </c>
    </row>
    <row r="24" spans="3:22" ht="12.75" customHeight="1" hidden="1">
      <c r="C24" s="73">
        <f>COUNT(H24:BG24)</f>
        <v>12</v>
      </c>
      <c r="G24" s="165" t="s">
        <v>126</v>
      </c>
      <c r="H24" s="163">
        <v>1</v>
      </c>
      <c r="I24" s="163">
        <v>2</v>
      </c>
      <c r="J24" s="163">
        <v>3</v>
      </c>
      <c r="K24" s="163">
        <v>4</v>
      </c>
      <c r="L24" s="163">
        <v>5</v>
      </c>
      <c r="M24" s="163">
        <v>6</v>
      </c>
      <c r="N24" s="163">
        <v>7</v>
      </c>
      <c r="O24" s="163">
        <v>8</v>
      </c>
      <c r="P24" s="163"/>
      <c r="Q24" s="163">
        <v>9</v>
      </c>
      <c r="R24" s="163"/>
      <c r="S24" s="163">
        <v>10</v>
      </c>
      <c r="T24" s="163"/>
      <c r="U24" s="163">
        <v>11</v>
      </c>
      <c r="V24" s="163">
        <v>12</v>
      </c>
    </row>
    <row r="25" spans="7:22" ht="12.75" customHeight="1" hidden="1">
      <c r="G25" s="165" t="s">
        <v>127</v>
      </c>
      <c r="H25" s="163">
        <v>1</v>
      </c>
      <c r="I25" s="163">
        <v>1</v>
      </c>
      <c r="J25" s="163">
        <v>1</v>
      </c>
      <c r="K25" s="163">
        <v>2</v>
      </c>
      <c r="L25" s="163">
        <v>2</v>
      </c>
      <c r="M25" s="163">
        <v>2</v>
      </c>
      <c r="N25" s="163">
        <v>3</v>
      </c>
      <c r="O25" s="163">
        <v>3</v>
      </c>
      <c r="P25" s="163"/>
      <c r="Q25" s="163">
        <v>4</v>
      </c>
      <c r="R25" s="163"/>
      <c r="S25" s="163">
        <v>4</v>
      </c>
      <c r="T25" s="163"/>
      <c r="U25" s="163">
        <v>5</v>
      </c>
      <c r="V25" s="163">
        <v>4</v>
      </c>
    </row>
    <row r="26" spans="7:22" ht="12.75" customHeight="1" hidden="1">
      <c r="G26" s="165" t="s">
        <v>128</v>
      </c>
      <c r="H26" s="163">
        <v>1</v>
      </c>
      <c r="I26" s="163">
        <v>1</v>
      </c>
      <c r="J26" s="163">
        <v>1</v>
      </c>
      <c r="K26" s="163">
        <v>2</v>
      </c>
      <c r="L26" s="163">
        <v>2</v>
      </c>
      <c r="M26" s="163">
        <v>2</v>
      </c>
      <c r="N26" s="163">
        <v>3</v>
      </c>
      <c r="O26" s="163">
        <v>3</v>
      </c>
      <c r="P26" s="163"/>
      <c r="Q26" s="163">
        <v>4</v>
      </c>
      <c r="R26" s="163"/>
      <c r="S26" s="163">
        <v>3</v>
      </c>
      <c r="T26" s="163"/>
      <c r="U26" s="163">
        <v>4</v>
      </c>
      <c r="V26" s="163">
        <v>5</v>
      </c>
    </row>
  </sheetData>
  <sheetProtection formatCells="0"/>
  <mergeCells count="49">
    <mergeCell ref="CB7:CD7"/>
    <mergeCell ref="CC8:CD8"/>
    <mergeCell ref="CA5:CB6"/>
    <mergeCell ref="BW16:BX16"/>
    <mergeCell ref="BZ16:CA16"/>
    <mergeCell ref="BW20:BX20"/>
    <mergeCell ref="BZ20:CA20"/>
    <mergeCell ref="BV1:BX1"/>
    <mergeCell ref="BQ2:BT2"/>
    <mergeCell ref="BV2:BV3"/>
    <mergeCell ref="BW2:BW3"/>
    <mergeCell ref="BX2:BX3"/>
    <mergeCell ref="BX5:BZ6"/>
    <mergeCell ref="BW17:BX17"/>
    <mergeCell ref="BZ17:CA17"/>
    <mergeCell ref="BW18:BX18"/>
    <mergeCell ref="BZ18:CA18"/>
    <mergeCell ref="BW19:BX19"/>
    <mergeCell ref="BZ19:CA19"/>
    <mergeCell ref="BW22:BX22"/>
    <mergeCell ref="BZ22:CA22"/>
    <mergeCell ref="BW21:BX21"/>
    <mergeCell ref="BZ21:CA21"/>
    <mergeCell ref="BS15:BV15"/>
    <mergeCell ref="BC6:BG6"/>
    <mergeCell ref="M19:N19"/>
    <mergeCell ref="M21:N21"/>
    <mergeCell ref="P17:Q17"/>
    <mergeCell ref="U5:V6"/>
    <mergeCell ref="P19:Q19"/>
    <mergeCell ref="S5:T6"/>
    <mergeCell ref="BM4:BM6"/>
    <mergeCell ref="M22:N22"/>
    <mergeCell ref="P21:Q21"/>
    <mergeCell ref="M17:N17"/>
    <mergeCell ref="M18:N18"/>
    <mergeCell ref="P22:Q22"/>
    <mergeCell ref="P18:Q18"/>
    <mergeCell ref="P20:Q20"/>
    <mergeCell ref="M20:N20"/>
    <mergeCell ref="G4:G6"/>
    <mergeCell ref="K2:N2"/>
    <mergeCell ref="P2:P3"/>
    <mergeCell ref="Q2:Q3"/>
    <mergeCell ref="P1:R1"/>
    <mergeCell ref="M15:P15"/>
    <mergeCell ref="P16:Q16"/>
    <mergeCell ref="R2:R3"/>
    <mergeCell ref="M16:N16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CW26"/>
  <sheetViews>
    <sheetView zoomScale="90" zoomScaleNormal="90" workbookViewId="0" topLeftCell="A7">
      <pane xSplit="7" ySplit="2" topLeftCell="H9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H8" sqref="H8"/>
    </sheetView>
  </sheetViews>
  <sheetFormatPr defaultColWidth="11.421875" defaultRowHeight="12.75"/>
  <cols>
    <col min="1" max="1" width="6.140625" style="48" hidden="1" customWidth="1"/>
    <col min="2" max="2" width="5.140625" style="48" hidden="1" customWidth="1"/>
    <col min="3" max="3" width="4.421875" style="73" bestFit="1" customWidth="1"/>
    <col min="4" max="4" width="24.421875" style="48" customWidth="1"/>
    <col min="5" max="5" width="4.8515625" style="48" customWidth="1"/>
    <col min="6" max="6" width="7.7109375" style="64" customWidth="1"/>
    <col min="7" max="7" width="33.8515625" style="48" customWidth="1"/>
    <col min="8" max="22" width="5.28125" style="48" customWidth="1"/>
    <col min="23" max="23" width="2.7109375" style="48" customWidth="1"/>
    <col min="24" max="29" width="11.421875" style="0" hidden="1" customWidth="1"/>
    <col min="30" max="53" width="11.421875" style="48" hidden="1" customWidth="1"/>
    <col min="54" max="54" width="10.00390625" style="48" hidden="1" customWidth="1"/>
    <col min="55" max="56" width="5.28125" style="48" customWidth="1"/>
    <col min="57" max="59" width="5.28125" style="48" hidden="1" customWidth="1"/>
    <col min="60" max="60" width="11.421875" style="48" customWidth="1"/>
    <col min="61" max="61" width="4.57421875" style="48" hidden="1" customWidth="1"/>
    <col min="62" max="62" width="22.7109375" style="48" hidden="1" customWidth="1"/>
    <col min="63" max="63" width="3.00390625" style="48" hidden="1" customWidth="1"/>
    <col min="64" max="64" width="7.7109375" style="48" hidden="1" customWidth="1"/>
    <col min="65" max="65" width="21.8515625" style="48" hidden="1" customWidth="1"/>
    <col min="66" max="80" width="3.8515625" style="48" hidden="1" customWidth="1"/>
    <col min="81" max="81" width="2.140625" style="48" hidden="1" customWidth="1"/>
    <col min="82" max="82" width="11.421875" style="48" hidden="1" customWidth="1"/>
    <col min="83" max="86" width="3.8515625" style="48" hidden="1" customWidth="1"/>
    <col min="87" max="95" width="11.421875" style="48" customWidth="1"/>
    <col min="96" max="16384" width="11.421875" style="48" customWidth="1"/>
  </cols>
  <sheetData>
    <row r="1" spans="3:101" ht="13.5" thickBot="1">
      <c r="C1" s="261">
        <v>6</v>
      </c>
      <c r="P1" s="6" t="s">
        <v>0</v>
      </c>
      <c r="Q1" s="6"/>
      <c r="R1" s="6"/>
      <c r="S1" s="262"/>
      <c r="T1" s="262"/>
      <c r="BI1" s="261">
        <v>6</v>
      </c>
      <c r="BL1" s="64"/>
      <c r="BV1" s="6" t="s">
        <v>0</v>
      </c>
      <c r="BW1" s="6"/>
      <c r="BX1" s="6"/>
      <c r="BY1" s="262"/>
      <c r="BZ1" s="262"/>
      <c r="CW1" s="48" t="s">
        <v>241</v>
      </c>
    </row>
    <row r="2" spans="6:101" ht="16.5" customHeight="1" thickBot="1">
      <c r="F2" s="55" t="s">
        <v>2</v>
      </c>
      <c r="G2" s="9" t="s">
        <v>255</v>
      </c>
      <c r="H2" s="48">
        <v>2</v>
      </c>
      <c r="J2" s="263" t="s">
        <v>4</v>
      </c>
      <c r="K2" s="172">
        <f ca="1">TODAY()</f>
        <v>41798</v>
      </c>
      <c r="L2" s="172"/>
      <c r="M2" s="172"/>
      <c r="N2" s="172"/>
      <c r="P2" s="173" t="s">
        <v>243</v>
      </c>
      <c r="Q2" s="173"/>
      <c r="R2" s="12"/>
      <c r="S2" s="235"/>
      <c r="T2" s="235"/>
      <c r="U2" s="96"/>
      <c r="V2" s="235"/>
      <c r="BI2" s="73"/>
      <c r="BL2" s="55" t="s">
        <v>2</v>
      </c>
      <c r="BM2" s="9" t="str">
        <f>G2</f>
        <v>32 -  C3 M M</v>
      </c>
      <c r="BP2" s="263" t="s">
        <v>4</v>
      </c>
      <c r="BQ2" s="172">
        <f ca="1">TODAY()</f>
        <v>41798</v>
      </c>
      <c r="BR2" s="172"/>
      <c r="BS2" s="172"/>
      <c r="BT2" s="172"/>
      <c r="BV2" s="173"/>
      <c r="BW2" s="173"/>
      <c r="BX2" s="12"/>
      <c r="BY2" s="235"/>
      <c r="BZ2" s="235"/>
      <c r="CA2" s="96"/>
      <c r="CB2" s="235"/>
      <c r="CW2" s="48" t="s">
        <v>244</v>
      </c>
    </row>
    <row r="3" spans="16:80" ht="13.5" customHeight="1" thickBot="1">
      <c r="P3" s="174"/>
      <c r="Q3" s="174"/>
      <c r="R3" s="14"/>
      <c r="S3" s="235"/>
      <c r="T3" s="235"/>
      <c r="U3" s="235"/>
      <c r="V3" s="235"/>
      <c r="BI3" s="73"/>
      <c r="BL3" s="64"/>
      <c r="BV3" s="174"/>
      <c r="BW3" s="174"/>
      <c r="BX3" s="14"/>
      <c r="BY3" s="235"/>
      <c r="BZ3" s="235"/>
      <c r="CA3" s="235"/>
      <c r="CB3" s="235"/>
    </row>
    <row r="4" spans="6:68" ht="13.5" thickBot="1">
      <c r="F4" s="264"/>
      <c r="G4" s="265"/>
      <c r="J4" s="48" t="s">
        <v>7</v>
      </c>
      <c r="BI4" s="73"/>
      <c r="BL4" s="264"/>
      <c r="BM4" s="265"/>
      <c r="BP4" s="48" t="s">
        <v>7</v>
      </c>
    </row>
    <row r="5" spans="6:80" ht="13.5" customHeight="1" thickTop="1">
      <c r="F5" s="264" t="s">
        <v>9</v>
      </c>
      <c r="G5" s="266"/>
      <c r="J5" s="263" t="s">
        <v>10</v>
      </c>
      <c r="S5" s="21" t="s">
        <v>11</v>
      </c>
      <c r="T5" s="22"/>
      <c r="U5" s="23" t="str">
        <f>LEFT(G2,2)</f>
        <v>32</v>
      </c>
      <c r="V5" s="24"/>
      <c r="BI5" s="73"/>
      <c r="BL5" s="264" t="s">
        <v>9</v>
      </c>
      <c r="BM5" s="266"/>
      <c r="BP5" s="263" t="s">
        <v>10</v>
      </c>
      <c r="BX5" s="21" t="s">
        <v>11</v>
      </c>
      <c r="BY5" s="21"/>
      <c r="BZ5" s="22"/>
      <c r="CA5" s="23" t="str">
        <f>U5</f>
        <v>32</v>
      </c>
      <c r="CB5" s="24"/>
    </row>
    <row r="6" spans="7:80" ht="13.5" customHeight="1" thickBot="1">
      <c r="G6" s="267"/>
      <c r="H6" s="263"/>
      <c r="I6" s="263"/>
      <c r="J6" s="263"/>
      <c r="K6" s="263"/>
      <c r="S6" s="21"/>
      <c r="T6" s="22"/>
      <c r="U6" s="26"/>
      <c r="V6" s="27"/>
      <c r="BC6" s="268"/>
      <c r="BD6" s="268"/>
      <c r="BE6" s="268"/>
      <c r="BF6" s="268"/>
      <c r="BG6" s="268"/>
      <c r="BI6" s="73"/>
      <c r="BL6" s="64"/>
      <c r="BM6" s="267"/>
      <c r="BN6" s="263"/>
      <c r="BO6" s="263"/>
      <c r="BP6" s="263"/>
      <c r="BQ6" s="263"/>
      <c r="BX6" s="21"/>
      <c r="BY6" s="21"/>
      <c r="BZ6" s="22"/>
      <c r="CA6" s="26"/>
      <c r="CB6" s="27"/>
    </row>
    <row r="7" spans="54:86" ht="19.5" customHeight="1" thickTop="1">
      <c r="BB7" s="48" t="s">
        <v>13</v>
      </c>
      <c r="BC7" s="32">
        <v>31</v>
      </c>
      <c r="BD7" s="33">
        <v>31</v>
      </c>
      <c r="BE7" s="33"/>
      <c r="BF7" s="33"/>
      <c r="BG7" s="34"/>
      <c r="BI7" s="73"/>
      <c r="BL7" s="64"/>
      <c r="CB7" s="192" t="s">
        <v>13</v>
      </c>
      <c r="CC7" s="192"/>
      <c r="CD7" s="193"/>
      <c r="CE7" s="32"/>
      <c r="CF7" s="33"/>
      <c r="CG7" s="33"/>
      <c r="CH7" s="34"/>
    </row>
    <row r="8" spans="1:86" s="64" customFormat="1" ht="20.25" customHeight="1">
      <c r="A8" s="40" t="s">
        <v>14</v>
      </c>
      <c r="B8" s="40" t="s">
        <v>15</v>
      </c>
      <c r="C8" s="41" t="s">
        <v>16</v>
      </c>
      <c r="D8" s="41" t="s">
        <v>17</v>
      </c>
      <c r="E8" s="269" t="s">
        <v>18</v>
      </c>
      <c r="F8" s="41" t="s">
        <v>19</v>
      </c>
      <c r="G8" s="41" t="s">
        <v>20</v>
      </c>
      <c r="H8" s="42" t="s">
        <v>46</v>
      </c>
      <c r="I8" s="42" t="s">
        <v>58</v>
      </c>
      <c r="J8" s="42" t="s">
        <v>54</v>
      </c>
      <c r="K8" s="42" t="s">
        <v>31</v>
      </c>
      <c r="L8" s="42" t="s">
        <v>39</v>
      </c>
      <c r="M8" s="42" t="s">
        <v>41</v>
      </c>
      <c r="N8" s="42" t="s">
        <v>21</v>
      </c>
      <c r="O8" s="44" t="s">
        <v>32</v>
      </c>
      <c r="P8" s="42" t="s">
        <v>51</v>
      </c>
      <c r="Q8" s="44" t="s">
        <v>26</v>
      </c>
      <c r="R8" s="42" t="s">
        <v>23</v>
      </c>
      <c r="S8" s="44" t="s">
        <v>29</v>
      </c>
      <c r="T8" s="44" t="s">
        <v>52</v>
      </c>
      <c r="U8" s="44" t="s">
        <v>36</v>
      </c>
      <c r="V8" s="42" t="s">
        <v>50</v>
      </c>
      <c r="BB8" s="64" t="s">
        <v>66</v>
      </c>
      <c r="BC8" s="49" t="s">
        <v>5</v>
      </c>
      <c r="BD8" s="50" t="s">
        <v>243</v>
      </c>
      <c r="BE8" s="50"/>
      <c r="BF8" s="50"/>
      <c r="BG8" s="51"/>
      <c r="BI8" s="41" t="s">
        <v>16</v>
      </c>
      <c r="BJ8" s="41" t="s">
        <v>17</v>
      </c>
      <c r="BK8" s="269" t="s">
        <v>18</v>
      </c>
      <c r="BL8" s="41" t="s">
        <v>19</v>
      </c>
      <c r="BM8" s="41" t="s">
        <v>20</v>
      </c>
      <c r="BN8" s="50" t="s">
        <v>46</v>
      </c>
      <c r="BO8" s="50" t="s">
        <v>58</v>
      </c>
      <c r="BP8" s="50" t="s">
        <v>54</v>
      </c>
      <c r="BQ8" s="50" t="s">
        <v>31</v>
      </c>
      <c r="BR8" s="50" t="s">
        <v>39</v>
      </c>
      <c r="BS8" s="50" t="s">
        <v>41</v>
      </c>
      <c r="BT8" s="50" t="s">
        <v>21</v>
      </c>
      <c r="BU8" s="50" t="s">
        <v>32</v>
      </c>
      <c r="BV8" s="50" t="s">
        <v>51</v>
      </c>
      <c r="BW8" s="50" t="s">
        <v>26</v>
      </c>
      <c r="BX8" s="50" t="s">
        <v>23</v>
      </c>
      <c r="BY8" s="50" t="s">
        <v>29</v>
      </c>
      <c r="BZ8" s="50" t="s">
        <v>52</v>
      </c>
      <c r="CA8" s="50" t="s">
        <v>36</v>
      </c>
      <c r="CB8" s="50" t="s">
        <v>50</v>
      </c>
      <c r="CC8" s="191" t="s">
        <v>66</v>
      </c>
      <c r="CD8" s="193"/>
      <c r="CE8" s="49"/>
      <c r="CF8" s="50"/>
      <c r="CG8" s="50"/>
      <c r="CH8" s="51"/>
    </row>
    <row r="9" spans="1:86" ht="34.5" customHeight="1">
      <c r="A9" s="57" t="s">
        <v>68</v>
      </c>
      <c r="B9" s="57">
        <v>49</v>
      </c>
      <c r="C9" s="52">
        <f aca="true" ca="1" t="shared" si="0" ref="C9:C14">OFFSET(C9,8,0)</f>
        <v>1</v>
      </c>
      <c r="D9" s="69" t="s">
        <v>256</v>
      </c>
      <c r="E9" s="57" t="s">
        <v>70</v>
      </c>
      <c r="F9" s="57">
        <v>72</v>
      </c>
      <c r="G9" s="59" t="s">
        <v>238</v>
      </c>
      <c r="H9" s="60" t="s">
        <v>88</v>
      </c>
      <c r="I9" s="61"/>
      <c r="J9" s="61"/>
      <c r="K9" s="60" t="s">
        <v>72</v>
      </c>
      <c r="L9" s="61"/>
      <c r="M9" s="61"/>
      <c r="N9" s="60" t="s">
        <v>72</v>
      </c>
      <c r="O9" s="61"/>
      <c r="P9" s="61"/>
      <c r="Q9" s="60"/>
      <c r="R9" s="61"/>
      <c r="S9" s="61"/>
      <c r="T9" s="61"/>
      <c r="U9" s="60"/>
      <c r="V9" s="61"/>
      <c r="BC9" s="65" t="s">
        <v>139</v>
      </c>
      <c r="BD9" s="67"/>
      <c r="BE9" s="67"/>
      <c r="BF9" s="67"/>
      <c r="BG9" s="68"/>
      <c r="BI9" s="52">
        <f aca="true" ca="1" t="shared" si="1" ref="BI9:BI14">OFFSET(BI9,8,0)</f>
        <v>1</v>
      </c>
      <c r="BJ9" s="69" t="str">
        <f aca="true" t="shared" si="2" ref="BJ9:BM14">D9</f>
        <v>MADEC Gwenole</v>
      </c>
      <c r="BK9" s="69" t="str">
        <f t="shared" si="2"/>
        <v>M</v>
      </c>
      <c r="BL9" s="69">
        <f t="shared" si="2"/>
        <v>72</v>
      </c>
      <c r="BM9" s="69" t="str">
        <f t="shared" si="2"/>
        <v>JC ANJOU</v>
      </c>
      <c r="BN9" s="60"/>
      <c r="BO9" s="61"/>
      <c r="BP9" s="61"/>
      <c r="BQ9" s="60"/>
      <c r="BR9" s="61"/>
      <c r="BS9" s="61"/>
      <c r="BT9" s="60"/>
      <c r="BU9" s="61"/>
      <c r="BV9" s="61"/>
      <c r="BW9" s="60"/>
      <c r="BX9" s="61"/>
      <c r="BY9" s="61"/>
      <c r="BZ9" s="61"/>
      <c r="CA9" s="60"/>
      <c r="CB9" s="61"/>
      <c r="CE9" s="65"/>
      <c r="CF9" s="67"/>
      <c r="CG9" s="67"/>
      <c r="CH9" s="68"/>
    </row>
    <row r="10" spans="1:86" ht="34.5" customHeight="1">
      <c r="A10" s="57" t="s">
        <v>85</v>
      </c>
      <c r="B10" s="57">
        <v>56</v>
      </c>
      <c r="C10" s="52">
        <f ca="1" t="shared" si="0"/>
        <v>2</v>
      </c>
      <c r="D10" s="69" t="s">
        <v>257</v>
      </c>
      <c r="E10" s="57" t="s">
        <v>70</v>
      </c>
      <c r="F10" s="57">
        <v>72</v>
      </c>
      <c r="G10" s="59" t="s">
        <v>187</v>
      </c>
      <c r="H10" s="60" t="s">
        <v>72</v>
      </c>
      <c r="I10" s="61"/>
      <c r="J10" s="61"/>
      <c r="K10" s="61"/>
      <c r="L10" s="61"/>
      <c r="M10" s="60" t="s">
        <v>72</v>
      </c>
      <c r="N10" s="61"/>
      <c r="O10" s="60"/>
      <c r="P10" s="61"/>
      <c r="Q10" s="61"/>
      <c r="R10" s="60" t="s">
        <v>88</v>
      </c>
      <c r="S10" s="61"/>
      <c r="T10" s="61"/>
      <c r="U10" s="61"/>
      <c r="V10" s="60" t="s">
        <v>72</v>
      </c>
      <c r="BC10" s="65"/>
      <c r="BD10" s="67" t="s">
        <v>72</v>
      </c>
      <c r="BE10" s="67"/>
      <c r="BF10" s="67"/>
      <c r="BG10" s="68"/>
      <c r="BI10" s="52">
        <f ca="1" t="shared" si="1"/>
        <v>2</v>
      </c>
      <c r="BJ10" s="69" t="str">
        <f t="shared" si="2"/>
        <v>OILLIC Chris</v>
      </c>
      <c r="BK10" s="69" t="str">
        <f t="shared" si="2"/>
        <v>M</v>
      </c>
      <c r="BL10" s="69">
        <f t="shared" si="2"/>
        <v>72</v>
      </c>
      <c r="BM10" s="69" t="str">
        <f t="shared" si="2"/>
        <v>JUDO ARGOET GOLFE</v>
      </c>
      <c r="BN10" s="60"/>
      <c r="BO10" s="61"/>
      <c r="BP10" s="61"/>
      <c r="BQ10" s="61"/>
      <c r="BR10" s="61"/>
      <c r="BS10" s="60"/>
      <c r="BT10" s="61"/>
      <c r="BU10" s="60"/>
      <c r="BV10" s="61"/>
      <c r="BW10" s="61"/>
      <c r="BX10" s="60"/>
      <c r="BY10" s="61"/>
      <c r="BZ10" s="61"/>
      <c r="CA10" s="61"/>
      <c r="CB10" s="60"/>
      <c r="CE10" s="65"/>
      <c r="CF10" s="67"/>
      <c r="CG10" s="67"/>
      <c r="CH10" s="68"/>
    </row>
    <row r="11" spans="1:86" ht="34.5" customHeight="1">
      <c r="A11" s="57" t="s">
        <v>68</v>
      </c>
      <c r="B11" s="57">
        <v>49</v>
      </c>
      <c r="C11" s="52">
        <f ca="1" t="shared" si="0"/>
        <v>3</v>
      </c>
      <c r="D11" s="69" t="s">
        <v>258</v>
      </c>
      <c r="E11" s="57" t="s">
        <v>70</v>
      </c>
      <c r="F11" s="57">
        <v>75</v>
      </c>
      <c r="G11" s="59" t="s">
        <v>259</v>
      </c>
      <c r="H11" s="61"/>
      <c r="I11" s="60" t="s">
        <v>88</v>
      </c>
      <c r="J11" s="61"/>
      <c r="K11" s="61"/>
      <c r="L11" s="60" t="s">
        <v>72</v>
      </c>
      <c r="M11" s="61"/>
      <c r="N11" s="60" t="s">
        <v>88</v>
      </c>
      <c r="O11" s="61"/>
      <c r="P11" s="61"/>
      <c r="Q11" s="61"/>
      <c r="R11" s="61"/>
      <c r="S11" s="60"/>
      <c r="T11" s="61"/>
      <c r="U11" s="61"/>
      <c r="V11" s="60" t="s">
        <v>97</v>
      </c>
      <c r="BC11" s="65"/>
      <c r="BD11" s="67"/>
      <c r="BE11" s="67"/>
      <c r="BF11" s="67"/>
      <c r="BG11" s="68"/>
      <c r="BI11" s="52">
        <f ca="1" t="shared" si="1"/>
        <v>3</v>
      </c>
      <c r="BJ11" s="69" t="str">
        <f t="shared" si="2"/>
        <v>GODIN Arthur</v>
      </c>
      <c r="BK11" s="69" t="str">
        <f t="shared" si="2"/>
        <v>M</v>
      </c>
      <c r="BL11" s="69">
        <f t="shared" si="2"/>
        <v>75</v>
      </c>
      <c r="BM11" s="69" t="str">
        <f t="shared" si="2"/>
        <v>JUDO JUJITSU MURS-ERIGNE</v>
      </c>
      <c r="BN11" s="61"/>
      <c r="BO11" s="60"/>
      <c r="BP11" s="61"/>
      <c r="BQ11" s="61"/>
      <c r="BR11" s="60"/>
      <c r="BS11" s="61"/>
      <c r="BT11" s="60"/>
      <c r="BU11" s="61"/>
      <c r="BV11" s="61"/>
      <c r="BW11" s="61"/>
      <c r="BX11" s="61"/>
      <c r="BY11" s="60"/>
      <c r="BZ11" s="61"/>
      <c r="CA11" s="61"/>
      <c r="CB11" s="60"/>
      <c r="CE11" s="65"/>
      <c r="CF11" s="67"/>
      <c r="CG11" s="67"/>
      <c r="CH11" s="68"/>
    </row>
    <row r="12" spans="1:86" ht="34.5" customHeight="1">
      <c r="A12" s="57" t="s">
        <v>68</v>
      </c>
      <c r="B12" s="57">
        <v>44</v>
      </c>
      <c r="C12" s="52">
        <f ca="1" t="shared" si="0"/>
        <v>4</v>
      </c>
      <c r="D12" s="69" t="s">
        <v>260</v>
      </c>
      <c r="E12" s="57" t="s">
        <v>70</v>
      </c>
      <c r="F12" s="57">
        <v>76</v>
      </c>
      <c r="G12" s="59" t="s">
        <v>171</v>
      </c>
      <c r="H12" s="61"/>
      <c r="I12" s="60" t="s">
        <v>72</v>
      </c>
      <c r="J12" s="61"/>
      <c r="K12" s="60" t="s">
        <v>74</v>
      </c>
      <c r="L12" s="61"/>
      <c r="M12" s="61"/>
      <c r="N12" s="61"/>
      <c r="O12" s="61"/>
      <c r="P12" s="60" t="s">
        <v>72</v>
      </c>
      <c r="Q12" s="61"/>
      <c r="R12" s="60" t="s">
        <v>72</v>
      </c>
      <c r="S12" s="61"/>
      <c r="T12" s="60"/>
      <c r="U12" s="61"/>
      <c r="V12" s="61"/>
      <c r="BC12" s="65"/>
      <c r="BD12" s="67"/>
      <c r="BE12" s="67"/>
      <c r="BF12" s="67"/>
      <c r="BG12" s="68"/>
      <c r="BI12" s="52">
        <f ca="1" t="shared" si="1"/>
        <v>4</v>
      </c>
      <c r="BJ12" s="69" t="str">
        <f t="shared" si="2"/>
        <v>PROUD Hon Loic</v>
      </c>
      <c r="BK12" s="69" t="str">
        <f t="shared" si="2"/>
        <v>M</v>
      </c>
      <c r="BL12" s="69">
        <f t="shared" si="2"/>
        <v>76</v>
      </c>
      <c r="BM12" s="69" t="str">
        <f t="shared" si="2"/>
        <v>ASB REZE</v>
      </c>
      <c r="BN12" s="61"/>
      <c r="BO12" s="60"/>
      <c r="BP12" s="61"/>
      <c r="BQ12" s="60"/>
      <c r="BR12" s="61"/>
      <c r="BS12" s="61"/>
      <c r="BT12" s="61"/>
      <c r="BU12" s="61"/>
      <c r="BV12" s="60"/>
      <c r="BW12" s="61"/>
      <c r="BX12" s="60"/>
      <c r="BY12" s="61"/>
      <c r="BZ12" s="60"/>
      <c r="CA12" s="61"/>
      <c r="CB12" s="61"/>
      <c r="CE12" s="65"/>
      <c r="CF12" s="67"/>
      <c r="CG12" s="67"/>
      <c r="CH12" s="68"/>
    </row>
    <row r="13" spans="1:86" ht="34.5" customHeight="1">
      <c r="A13" s="57" t="s">
        <v>68</v>
      </c>
      <c r="B13" s="57">
        <v>85</v>
      </c>
      <c r="C13" s="52">
        <f ca="1" t="shared" si="0"/>
        <v>5</v>
      </c>
      <c r="D13" s="58" t="s">
        <v>261</v>
      </c>
      <c r="E13" s="57" t="s">
        <v>70</v>
      </c>
      <c r="F13" s="57">
        <v>80</v>
      </c>
      <c r="G13" s="59" t="s">
        <v>78</v>
      </c>
      <c r="H13" s="61"/>
      <c r="I13" s="61"/>
      <c r="J13" s="60" t="s">
        <v>74</v>
      </c>
      <c r="K13" s="61"/>
      <c r="L13" s="61"/>
      <c r="M13" s="60" t="s">
        <v>199</v>
      </c>
      <c r="N13" s="61"/>
      <c r="O13" s="61"/>
      <c r="P13" s="60" t="s">
        <v>88</v>
      </c>
      <c r="Q13" s="61"/>
      <c r="R13" s="61"/>
      <c r="S13" s="60"/>
      <c r="T13" s="61"/>
      <c r="U13" s="60"/>
      <c r="V13" s="61"/>
      <c r="BC13" s="197"/>
      <c r="BD13" s="67"/>
      <c r="BE13" s="67"/>
      <c r="BF13" s="67"/>
      <c r="BG13" s="68"/>
      <c r="BI13" s="52">
        <f ca="1" t="shared" si="1"/>
        <v>5</v>
      </c>
      <c r="BJ13" s="69" t="str">
        <f t="shared" si="2"/>
        <v>LETUVE Alexis</v>
      </c>
      <c r="BK13" s="69" t="str">
        <f t="shared" si="2"/>
        <v>M</v>
      </c>
      <c r="BL13" s="69">
        <f t="shared" si="2"/>
        <v>80</v>
      </c>
      <c r="BM13" s="69" t="str">
        <f t="shared" si="2"/>
        <v>UNION JUDO LITTORAL VENDEE</v>
      </c>
      <c r="BN13" s="61"/>
      <c r="BO13" s="61"/>
      <c r="BP13" s="60"/>
      <c r="BQ13" s="61"/>
      <c r="BR13" s="61"/>
      <c r="BS13" s="60"/>
      <c r="BT13" s="61"/>
      <c r="BU13" s="61"/>
      <c r="BV13" s="60"/>
      <c r="BW13" s="61"/>
      <c r="BX13" s="61"/>
      <c r="BY13" s="60"/>
      <c r="BZ13" s="61"/>
      <c r="CA13" s="60"/>
      <c r="CB13" s="61"/>
      <c r="CE13" s="197"/>
      <c r="CF13" s="67"/>
      <c r="CG13" s="67"/>
      <c r="CH13" s="68"/>
    </row>
    <row r="14" spans="1:86" ht="34.5" customHeight="1" thickBot="1">
      <c r="A14" s="57" t="s">
        <v>68</v>
      </c>
      <c r="B14" s="57">
        <v>49</v>
      </c>
      <c r="C14" s="52">
        <f ca="1" t="shared" si="0"/>
        <v>6</v>
      </c>
      <c r="D14" s="58" t="s">
        <v>262</v>
      </c>
      <c r="E14" s="57" t="s">
        <v>70</v>
      </c>
      <c r="F14" s="57">
        <v>87</v>
      </c>
      <c r="G14" s="59" t="s">
        <v>263</v>
      </c>
      <c r="H14" s="61"/>
      <c r="I14" s="61"/>
      <c r="J14" s="60" t="s">
        <v>72</v>
      </c>
      <c r="K14" s="61"/>
      <c r="L14" s="60" t="s">
        <v>84</v>
      </c>
      <c r="M14" s="61"/>
      <c r="N14" s="61"/>
      <c r="O14" s="60"/>
      <c r="P14" s="61"/>
      <c r="Q14" s="60"/>
      <c r="R14" s="61"/>
      <c r="S14" s="61"/>
      <c r="T14" s="60"/>
      <c r="U14" s="61"/>
      <c r="V14" s="61"/>
      <c r="BC14" s="70"/>
      <c r="BD14" s="71"/>
      <c r="BE14" s="71"/>
      <c r="BF14" s="71"/>
      <c r="BG14" s="72"/>
      <c r="BI14" s="52">
        <f ca="1" t="shared" si="1"/>
        <v>6</v>
      </c>
      <c r="BJ14" s="69" t="str">
        <f t="shared" si="2"/>
        <v>GOUJON Victor</v>
      </c>
      <c r="BK14" s="69" t="str">
        <f t="shared" si="2"/>
        <v>M</v>
      </c>
      <c r="BL14" s="69">
        <f t="shared" si="2"/>
        <v>87</v>
      </c>
      <c r="BM14" s="69" t="str">
        <f t="shared" si="2"/>
        <v>ECOLE JUDO JUJITSU DE CHOLET</v>
      </c>
      <c r="BN14" s="61"/>
      <c r="BO14" s="61"/>
      <c r="BP14" s="60"/>
      <c r="BQ14" s="61"/>
      <c r="BR14" s="60"/>
      <c r="BS14" s="61"/>
      <c r="BT14" s="61"/>
      <c r="BU14" s="60"/>
      <c r="BV14" s="61"/>
      <c r="BW14" s="60"/>
      <c r="BX14" s="61"/>
      <c r="BY14" s="61"/>
      <c r="BZ14" s="60"/>
      <c r="CA14" s="61"/>
      <c r="CB14" s="61"/>
      <c r="CE14" s="70"/>
      <c r="CF14" s="71"/>
      <c r="CG14" s="71"/>
      <c r="CH14" s="72"/>
    </row>
    <row r="15" spans="4:76" ht="24" customHeight="1" thickBot="1">
      <c r="D15" s="74"/>
      <c r="E15" s="74"/>
      <c r="F15" s="74"/>
      <c r="G15" s="74"/>
      <c r="H15" s="64"/>
      <c r="I15" s="64"/>
      <c r="J15" s="64"/>
      <c r="K15" s="64"/>
      <c r="L15" s="64"/>
      <c r="M15" s="270"/>
      <c r="N15" s="270"/>
      <c r="O15" s="270"/>
      <c r="P15" s="270"/>
      <c r="Q15" s="64"/>
      <c r="R15" s="64"/>
      <c r="BI15" s="73"/>
      <c r="BJ15" s="74"/>
      <c r="BK15" s="74"/>
      <c r="BL15" s="74"/>
      <c r="BM15" s="74"/>
      <c r="BN15" s="64"/>
      <c r="BO15" s="64"/>
      <c r="BP15" s="64"/>
      <c r="BQ15" s="64"/>
      <c r="BR15" s="64"/>
      <c r="BS15" s="271" t="s">
        <v>104</v>
      </c>
      <c r="BT15" s="271"/>
      <c r="BU15" s="271"/>
      <c r="BV15" s="271"/>
      <c r="BW15" s="64"/>
      <c r="BX15" s="64"/>
    </row>
    <row r="16" spans="1:80" ht="24" customHeight="1" thickBot="1">
      <c r="A16" s="40" t="s">
        <v>14</v>
      </c>
      <c r="B16" s="40" t="s">
        <v>15</v>
      </c>
      <c r="C16" s="41" t="s">
        <v>16</v>
      </c>
      <c r="D16" s="41" t="s">
        <v>17</v>
      </c>
      <c r="E16" s="269" t="s">
        <v>18</v>
      </c>
      <c r="F16" s="272" t="s">
        <v>105</v>
      </c>
      <c r="G16" s="186" t="s">
        <v>20</v>
      </c>
      <c r="H16" s="81" t="s">
        <v>106</v>
      </c>
      <c r="I16" s="82" t="s">
        <v>107</v>
      </c>
      <c r="J16" s="82" t="s">
        <v>108</v>
      </c>
      <c r="K16" s="82" t="s">
        <v>109</v>
      </c>
      <c r="L16" s="204" t="s">
        <v>110</v>
      </c>
      <c r="M16" s="205" t="s">
        <v>115</v>
      </c>
      <c r="N16" s="206"/>
      <c r="O16" s="207" t="s">
        <v>116</v>
      </c>
      <c r="P16" s="273" t="s">
        <v>117</v>
      </c>
      <c r="Q16" s="274"/>
      <c r="R16" s="64"/>
      <c r="BC16" s="81" t="s">
        <v>119</v>
      </c>
      <c r="BD16" s="82" t="s">
        <v>120</v>
      </c>
      <c r="BE16" s="82" t="s">
        <v>121</v>
      </c>
      <c r="BF16" s="82" t="s">
        <v>122</v>
      </c>
      <c r="BG16" s="83" t="s">
        <v>123</v>
      </c>
      <c r="BI16" s="41" t="s">
        <v>16</v>
      </c>
      <c r="BJ16" s="41" t="s">
        <v>17</v>
      </c>
      <c r="BK16" s="269" t="s">
        <v>18</v>
      </c>
      <c r="BL16" s="272" t="s">
        <v>105</v>
      </c>
      <c r="BM16" s="186" t="s">
        <v>20</v>
      </c>
      <c r="BN16" s="81" t="s">
        <v>106</v>
      </c>
      <c r="BO16" s="82" t="s">
        <v>107</v>
      </c>
      <c r="BP16" s="82" t="s">
        <v>107</v>
      </c>
      <c r="BQ16" s="82" t="s">
        <v>108</v>
      </c>
      <c r="BR16" s="83" t="s">
        <v>109</v>
      </c>
      <c r="BS16" s="275" t="s">
        <v>119</v>
      </c>
      <c r="BT16" s="82" t="s">
        <v>120</v>
      </c>
      <c r="BU16" s="82" t="s">
        <v>121</v>
      </c>
      <c r="BV16" s="204" t="s">
        <v>122</v>
      </c>
      <c r="BW16" s="205" t="s">
        <v>115</v>
      </c>
      <c r="BX16" s="206"/>
      <c r="BY16" s="207" t="s">
        <v>116</v>
      </c>
      <c r="BZ16" s="208" t="s">
        <v>117</v>
      </c>
      <c r="CA16" s="91"/>
      <c r="CB16" s="64"/>
    </row>
    <row r="17" spans="1:80" ht="27" customHeight="1">
      <c r="A17" s="57" t="str">
        <f aca="true" ca="1" t="shared" si="3" ref="A17:B22">OFFSET(A17,-8,0)</f>
        <v>PDL</v>
      </c>
      <c r="B17" s="57">
        <f ca="1" t="shared" si="3"/>
        <v>49</v>
      </c>
      <c r="C17" s="40">
        <v>1</v>
      </c>
      <c r="D17" s="57" t="str">
        <f aca="true" ca="1" t="shared" si="4" ref="D17:E22">OFFSET(D17,-8,0)</f>
        <v>MADEC Gwenole</v>
      </c>
      <c r="E17" s="57" t="str">
        <f ca="1" t="shared" si="4"/>
        <v>M</v>
      </c>
      <c r="F17" s="57">
        <v>60</v>
      </c>
      <c r="G17" s="57" t="str">
        <f aca="true" ca="1" t="shared" si="5" ref="G17:G22">OFFSET(G17,-8,0)</f>
        <v>JC ANJOU</v>
      </c>
      <c r="H17" s="102">
        <v>10</v>
      </c>
      <c r="I17" s="103">
        <v>0</v>
      </c>
      <c r="J17" s="103">
        <v>0</v>
      </c>
      <c r="K17" s="103"/>
      <c r="L17" s="276"/>
      <c r="M17" s="277">
        <f aca="true" t="shared" si="6" ref="M17:M22">SUM(H17:L17,BC17:BG17)</f>
        <v>20</v>
      </c>
      <c r="N17" s="278"/>
      <c r="O17" s="207"/>
      <c r="P17" s="273">
        <f aca="true" ca="1" t="shared" si="7" ref="P17:P22">SUM(OFFSET(P17,0,-10),OFFSET(P17,0,-3))</f>
        <v>80</v>
      </c>
      <c r="Q17" s="274"/>
      <c r="R17" s="64"/>
      <c r="BC17" s="102">
        <v>10</v>
      </c>
      <c r="BD17" s="103"/>
      <c r="BE17" s="103"/>
      <c r="BF17" s="103"/>
      <c r="BG17" s="104"/>
      <c r="BI17" s="40">
        <v>1</v>
      </c>
      <c r="BJ17" s="57" t="str">
        <f aca="true" t="shared" si="8" ref="BJ17:BM22">D17</f>
        <v>MADEC Gwenole</v>
      </c>
      <c r="BK17" s="57" t="str">
        <f t="shared" si="8"/>
        <v>M</v>
      </c>
      <c r="BL17" s="57">
        <f t="shared" si="8"/>
        <v>60</v>
      </c>
      <c r="BM17" s="57" t="str">
        <f t="shared" si="8"/>
        <v>JC ANJOU</v>
      </c>
      <c r="BN17" s="102"/>
      <c r="BO17" s="103"/>
      <c r="BP17" s="103"/>
      <c r="BQ17" s="103"/>
      <c r="BR17" s="104"/>
      <c r="BS17" s="105"/>
      <c r="BT17" s="103"/>
      <c r="BU17" s="103"/>
      <c r="BV17" s="276"/>
      <c r="BW17" s="277"/>
      <c r="BX17" s="278"/>
      <c r="BY17" s="207"/>
      <c r="BZ17" s="273"/>
      <c r="CA17" s="274"/>
      <c r="CB17" s="64"/>
    </row>
    <row r="18" spans="1:80" ht="27" customHeight="1">
      <c r="A18" s="57" t="str">
        <f ca="1" t="shared" si="3"/>
        <v>BRE</v>
      </c>
      <c r="B18" s="57">
        <f ca="1" t="shared" si="3"/>
        <v>56</v>
      </c>
      <c r="C18" s="40">
        <v>2</v>
      </c>
      <c r="D18" s="57" t="str">
        <f ca="1" t="shared" si="4"/>
        <v>OILLIC Chris</v>
      </c>
      <c r="E18" s="57" t="str">
        <f ca="1" t="shared" si="4"/>
        <v>M</v>
      </c>
      <c r="F18" s="57">
        <v>27</v>
      </c>
      <c r="G18" s="57" t="str">
        <f ca="1" t="shared" si="5"/>
        <v>JUDO ARGOET GOLFE</v>
      </c>
      <c r="H18" s="120">
        <v>0</v>
      </c>
      <c r="I18" s="121">
        <v>0</v>
      </c>
      <c r="J18" s="121">
        <v>10</v>
      </c>
      <c r="K18" s="121">
        <v>0</v>
      </c>
      <c r="L18" s="279"/>
      <c r="M18" s="280">
        <f t="shared" si="6"/>
        <v>10</v>
      </c>
      <c r="N18" s="281"/>
      <c r="O18" s="207"/>
      <c r="P18" s="273">
        <f ca="1" t="shared" si="7"/>
        <v>37</v>
      </c>
      <c r="Q18" s="274"/>
      <c r="R18" s="64"/>
      <c r="BC18" s="120"/>
      <c r="BD18" s="121">
        <v>0</v>
      </c>
      <c r="BE18" s="121"/>
      <c r="BF18" s="121"/>
      <c r="BG18" s="122"/>
      <c r="BI18" s="40">
        <v>2</v>
      </c>
      <c r="BJ18" s="57" t="str">
        <f t="shared" si="8"/>
        <v>OILLIC Chris</v>
      </c>
      <c r="BK18" s="57" t="str">
        <f t="shared" si="8"/>
        <v>M</v>
      </c>
      <c r="BL18" s="57">
        <f t="shared" si="8"/>
        <v>27</v>
      </c>
      <c r="BM18" s="57" t="str">
        <f t="shared" si="8"/>
        <v>JUDO ARGOET GOLFE</v>
      </c>
      <c r="BN18" s="120"/>
      <c r="BO18" s="121"/>
      <c r="BP18" s="121"/>
      <c r="BQ18" s="121"/>
      <c r="BR18" s="122"/>
      <c r="BS18" s="123"/>
      <c r="BT18" s="121"/>
      <c r="BU18" s="121"/>
      <c r="BV18" s="279"/>
      <c r="BW18" s="280"/>
      <c r="BX18" s="281"/>
      <c r="BY18" s="207"/>
      <c r="BZ18" s="273"/>
      <c r="CA18" s="274"/>
      <c r="CB18" s="64"/>
    </row>
    <row r="19" spans="1:80" ht="27" customHeight="1">
      <c r="A19" s="57" t="str">
        <f ca="1" t="shared" si="3"/>
        <v>PDL</v>
      </c>
      <c r="B19" s="57">
        <f ca="1" t="shared" si="3"/>
        <v>49</v>
      </c>
      <c r="C19" s="40">
        <v>3</v>
      </c>
      <c r="D19" s="57" t="str">
        <f ca="1" t="shared" si="4"/>
        <v>GODIN Arthur</v>
      </c>
      <c r="E19" s="57" t="str">
        <f ca="1" t="shared" si="4"/>
        <v>M</v>
      </c>
      <c r="F19" s="57">
        <v>37</v>
      </c>
      <c r="G19" s="57" t="str">
        <f ca="1" t="shared" si="5"/>
        <v>JUDO JUJITSU MURS-ERIGNE</v>
      </c>
      <c r="H19" s="120">
        <v>10</v>
      </c>
      <c r="I19" s="121">
        <v>0</v>
      </c>
      <c r="J19" s="121">
        <v>10</v>
      </c>
      <c r="K19" s="121">
        <v>10</v>
      </c>
      <c r="L19" s="279"/>
      <c r="M19" s="280">
        <f t="shared" si="6"/>
        <v>30</v>
      </c>
      <c r="N19" s="281"/>
      <c r="O19" s="207"/>
      <c r="P19" s="273">
        <f ca="1" t="shared" si="7"/>
        <v>67</v>
      </c>
      <c r="Q19" s="274"/>
      <c r="R19" s="64"/>
      <c r="BC19" s="120"/>
      <c r="BD19" s="121"/>
      <c r="BE19" s="121"/>
      <c r="BF19" s="121"/>
      <c r="BG19" s="122"/>
      <c r="BI19" s="40">
        <v>3</v>
      </c>
      <c r="BJ19" s="57" t="str">
        <f t="shared" si="8"/>
        <v>GODIN Arthur</v>
      </c>
      <c r="BK19" s="57" t="str">
        <f t="shared" si="8"/>
        <v>M</v>
      </c>
      <c r="BL19" s="57">
        <f t="shared" si="8"/>
        <v>37</v>
      </c>
      <c r="BM19" s="57" t="str">
        <f t="shared" si="8"/>
        <v>JUDO JUJITSU MURS-ERIGNE</v>
      </c>
      <c r="BN19" s="120"/>
      <c r="BO19" s="121"/>
      <c r="BP19" s="121"/>
      <c r="BQ19" s="121"/>
      <c r="BR19" s="122"/>
      <c r="BS19" s="123"/>
      <c r="BT19" s="121"/>
      <c r="BU19" s="121"/>
      <c r="BV19" s="279"/>
      <c r="BW19" s="280"/>
      <c r="BX19" s="281"/>
      <c r="BY19" s="207"/>
      <c r="BZ19" s="273"/>
      <c r="CA19" s="274"/>
      <c r="CB19" s="64"/>
    </row>
    <row r="20" spans="1:80" ht="27" customHeight="1">
      <c r="A20" s="57" t="str">
        <f ca="1" t="shared" si="3"/>
        <v>PDL</v>
      </c>
      <c r="B20" s="57">
        <f ca="1" t="shared" si="3"/>
        <v>44</v>
      </c>
      <c r="C20" s="40">
        <v>4</v>
      </c>
      <c r="D20" s="57" t="str">
        <f ca="1" t="shared" si="4"/>
        <v>PROUD Hon Loic</v>
      </c>
      <c r="E20" s="57" t="str">
        <f ca="1" t="shared" si="4"/>
        <v>M</v>
      </c>
      <c r="F20" s="57">
        <v>37</v>
      </c>
      <c r="G20" s="57" t="str">
        <f ca="1" t="shared" si="5"/>
        <v>ASB REZE</v>
      </c>
      <c r="H20" s="120">
        <v>0</v>
      </c>
      <c r="I20" s="121">
        <v>0</v>
      </c>
      <c r="J20" s="121">
        <v>0</v>
      </c>
      <c r="K20" s="121">
        <v>0</v>
      </c>
      <c r="L20" s="279"/>
      <c r="M20" s="280">
        <f t="shared" si="6"/>
        <v>0</v>
      </c>
      <c r="N20" s="281"/>
      <c r="O20" s="207"/>
      <c r="P20" s="273">
        <f ca="1" t="shared" si="7"/>
        <v>37</v>
      </c>
      <c r="Q20" s="274"/>
      <c r="R20" s="64"/>
      <c r="BC20" s="120"/>
      <c r="BD20" s="121"/>
      <c r="BE20" s="121"/>
      <c r="BF20" s="121"/>
      <c r="BG20" s="122"/>
      <c r="BI20" s="40">
        <v>4</v>
      </c>
      <c r="BJ20" s="57" t="str">
        <f t="shared" si="8"/>
        <v>PROUD Hon Loic</v>
      </c>
      <c r="BK20" s="57" t="str">
        <f t="shared" si="8"/>
        <v>M</v>
      </c>
      <c r="BL20" s="57">
        <f t="shared" si="8"/>
        <v>37</v>
      </c>
      <c r="BM20" s="57" t="str">
        <f t="shared" si="8"/>
        <v>ASB REZE</v>
      </c>
      <c r="BN20" s="120"/>
      <c r="BO20" s="121"/>
      <c r="BP20" s="121"/>
      <c r="BQ20" s="121"/>
      <c r="BR20" s="122"/>
      <c r="BS20" s="123"/>
      <c r="BT20" s="121"/>
      <c r="BU20" s="121"/>
      <c r="BV20" s="279"/>
      <c r="BW20" s="280"/>
      <c r="BX20" s="281"/>
      <c r="BY20" s="207"/>
      <c r="BZ20" s="273"/>
      <c r="CA20" s="274"/>
      <c r="CB20" s="64"/>
    </row>
    <row r="21" spans="1:80" ht="27" customHeight="1">
      <c r="A21" s="57" t="str">
        <f ca="1" t="shared" si="3"/>
        <v>PDL</v>
      </c>
      <c r="B21" s="57">
        <f ca="1" t="shared" si="3"/>
        <v>85</v>
      </c>
      <c r="C21" s="40">
        <v>5</v>
      </c>
      <c r="D21" s="100" t="str">
        <f ca="1" t="shared" si="4"/>
        <v>LETUVE Alexis</v>
      </c>
      <c r="E21" s="57" t="str">
        <f ca="1" t="shared" si="4"/>
        <v>M</v>
      </c>
      <c r="F21" s="57">
        <v>84</v>
      </c>
      <c r="G21" s="57" t="str">
        <f ca="1" t="shared" si="5"/>
        <v>UNION JUDO LITTORAL VENDEE</v>
      </c>
      <c r="H21" s="120">
        <v>0</v>
      </c>
      <c r="I21" s="121">
        <v>10</v>
      </c>
      <c r="J21" s="121">
        <v>10</v>
      </c>
      <c r="K21" s="121" t="s">
        <v>124</v>
      </c>
      <c r="L21" s="279"/>
      <c r="M21" s="280">
        <f t="shared" si="6"/>
        <v>20</v>
      </c>
      <c r="N21" s="281"/>
      <c r="O21" s="207"/>
      <c r="P21" s="282">
        <f ca="1" t="shared" si="7"/>
        <v>104</v>
      </c>
      <c r="Q21" s="274"/>
      <c r="R21" s="64"/>
      <c r="BC21" s="120"/>
      <c r="BD21" s="121"/>
      <c r="BE21" s="121"/>
      <c r="BF21" s="121"/>
      <c r="BG21" s="122"/>
      <c r="BI21" s="40">
        <v>5</v>
      </c>
      <c r="BJ21" s="57" t="str">
        <f t="shared" si="8"/>
        <v>LETUVE Alexis</v>
      </c>
      <c r="BK21" s="57" t="str">
        <f t="shared" si="8"/>
        <v>M</v>
      </c>
      <c r="BL21" s="57">
        <f t="shared" si="8"/>
        <v>84</v>
      </c>
      <c r="BM21" s="57" t="str">
        <f t="shared" si="8"/>
        <v>UNION JUDO LITTORAL VENDEE</v>
      </c>
      <c r="BN21" s="120"/>
      <c r="BO21" s="121"/>
      <c r="BP21" s="121"/>
      <c r="BQ21" s="121"/>
      <c r="BR21" s="122"/>
      <c r="BS21" s="123"/>
      <c r="BT21" s="121"/>
      <c r="BU21" s="121"/>
      <c r="BV21" s="279"/>
      <c r="BW21" s="280"/>
      <c r="BX21" s="281"/>
      <c r="BY21" s="207"/>
      <c r="BZ21" s="273"/>
      <c r="CA21" s="274"/>
      <c r="CB21" s="64"/>
    </row>
    <row r="22" spans="1:80" ht="27" customHeight="1" thickBot="1">
      <c r="A22" s="57" t="str">
        <f ca="1" t="shared" si="3"/>
        <v>PDL</v>
      </c>
      <c r="B22" s="57">
        <f ca="1" t="shared" si="3"/>
        <v>49</v>
      </c>
      <c r="C22" s="40">
        <v>6</v>
      </c>
      <c r="D22" s="100" t="str">
        <f ca="1" t="shared" si="4"/>
        <v>GOUJON Victor</v>
      </c>
      <c r="E22" s="57" t="str">
        <f ca="1" t="shared" si="4"/>
        <v>M</v>
      </c>
      <c r="F22" s="57">
        <v>97</v>
      </c>
      <c r="G22" s="57" t="str">
        <f ca="1" t="shared" si="5"/>
        <v>ECOLE JUDO JUJITSU DE CHOLET</v>
      </c>
      <c r="H22" s="144">
        <v>0</v>
      </c>
      <c r="I22" s="145">
        <v>7</v>
      </c>
      <c r="J22" s="145" t="s">
        <v>124</v>
      </c>
      <c r="K22" s="145"/>
      <c r="L22" s="283"/>
      <c r="M22" s="284">
        <f t="shared" si="6"/>
        <v>7</v>
      </c>
      <c r="N22" s="285"/>
      <c r="O22" s="207"/>
      <c r="P22" s="282">
        <f ca="1" t="shared" si="7"/>
        <v>104</v>
      </c>
      <c r="Q22" s="274"/>
      <c r="R22" s="64"/>
      <c r="BC22" s="144"/>
      <c r="BD22" s="145"/>
      <c r="BE22" s="145"/>
      <c r="BF22" s="145"/>
      <c r="BG22" s="146"/>
      <c r="BI22" s="40">
        <v>6</v>
      </c>
      <c r="BJ22" s="57" t="str">
        <f t="shared" si="8"/>
        <v>GOUJON Victor</v>
      </c>
      <c r="BK22" s="57" t="str">
        <f t="shared" si="8"/>
        <v>M</v>
      </c>
      <c r="BL22" s="57">
        <f t="shared" si="8"/>
        <v>97</v>
      </c>
      <c r="BM22" s="57" t="str">
        <f t="shared" si="8"/>
        <v>ECOLE JUDO JUJITSU DE CHOLET</v>
      </c>
      <c r="BN22" s="144"/>
      <c r="BO22" s="145"/>
      <c r="BP22" s="145"/>
      <c r="BQ22" s="145"/>
      <c r="BR22" s="146"/>
      <c r="BS22" s="147"/>
      <c r="BT22" s="145"/>
      <c r="BU22" s="145"/>
      <c r="BV22" s="283"/>
      <c r="BW22" s="284"/>
      <c r="BX22" s="285"/>
      <c r="BY22" s="207"/>
      <c r="BZ22" s="273"/>
      <c r="CA22" s="274"/>
      <c r="CB22" s="64"/>
    </row>
    <row r="23" spans="3:72" ht="12.75">
      <c r="C23" s="48"/>
      <c r="D23" s="161"/>
      <c r="E23" s="161"/>
      <c r="F23" s="161"/>
      <c r="G23" s="161"/>
      <c r="H23" s="161"/>
      <c r="I23" s="161"/>
      <c r="J23" s="161"/>
      <c r="K23" s="161"/>
      <c r="L23" s="161"/>
      <c r="N23" s="48" t="s">
        <v>125</v>
      </c>
      <c r="BJ23" s="161"/>
      <c r="BK23" s="161"/>
      <c r="BL23" s="161"/>
      <c r="BM23" s="161"/>
      <c r="BN23" s="161"/>
      <c r="BO23" s="161"/>
      <c r="BP23" s="161"/>
      <c r="BQ23" s="161"/>
      <c r="BR23" s="161"/>
      <c r="BT23" s="48" t="s">
        <v>125</v>
      </c>
    </row>
    <row r="24" spans="3:22" ht="12.75" customHeight="1" hidden="1">
      <c r="C24" s="73">
        <f>COUNT(H24:BG24)</f>
        <v>10</v>
      </c>
      <c r="G24" s="165" t="s">
        <v>126</v>
      </c>
      <c r="H24" s="163">
        <v>1</v>
      </c>
      <c r="I24" s="163">
        <v>2</v>
      </c>
      <c r="J24" s="163">
        <v>3</v>
      </c>
      <c r="K24" s="163">
        <v>4</v>
      </c>
      <c r="L24" s="163">
        <v>5</v>
      </c>
      <c r="M24" s="163">
        <v>6</v>
      </c>
      <c r="N24" s="163">
        <v>7</v>
      </c>
      <c r="O24" s="163"/>
      <c r="P24" s="163">
        <v>8</v>
      </c>
      <c r="Q24" s="163"/>
      <c r="R24" s="163">
        <v>9</v>
      </c>
      <c r="S24" s="163"/>
      <c r="T24" s="163"/>
      <c r="U24" s="163"/>
      <c r="V24" s="163">
        <v>10</v>
      </c>
    </row>
    <row r="25" spans="7:22" ht="12.75" customHeight="1" hidden="1">
      <c r="G25" s="165" t="s">
        <v>127</v>
      </c>
      <c r="H25" s="163">
        <v>1</v>
      </c>
      <c r="I25" s="163">
        <v>1</v>
      </c>
      <c r="J25" s="163">
        <v>1</v>
      </c>
      <c r="K25" s="163">
        <v>2</v>
      </c>
      <c r="L25" s="163">
        <v>2</v>
      </c>
      <c r="M25" s="163">
        <v>2</v>
      </c>
      <c r="N25" s="163">
        <v>3</v>
      </c>
      <c r="O25" s="163"/>
      <c r="P25" s="163">
        <v>3</v>
      </c>
      <c r="Q25" s="163"/>
      <c r="R25" s="163">
        <v>3</v>
      </c>
      <c r="S25" s="163"/>
      <c r="T25" s="163"/>
      <c r="U25" s="163"/>
      <c r="V25" s="163">
        <v>4</v>
      </c>
    </row>
    <row r="26" spans="7:22" ht="12.75" customHeight="1" hidden="1">
      <c r="G26" s="165" t="s">
        <v>128</v>
      </c>
      <c r="H26" s="163">
        <v>1</v>
      </c>
      <c r="I26" s="163">
        <v>1</v>
      </c>
      <c r="J26" s="163">
        <v>1</v>
      </c>
      <c r="K26" s="163">
        <v>2</v>
      </c>
      <c r="L26" s="163">
        <v>2</v>
      </c>
      <c r="M26" s="163">
        <v>2</v>
      </c>
      <c r="N26" s="163">
        <v>3</v>
      </c>
      <c r="O26" s="163"/>
      <c r="P26" s="163">
        <v>3</v>
      </c>
      <c r="Q26" s="163"/>
      <c r="R26" s="163">
        <v>4</v>
      </c>
      <c r="S26" s="163"/>
      <c r="T26" s="163"/>
      <c r="U26" s="163"/>
      <c r="V26" s="163">
        <v>4</v>
      </c>
    </row>
  </sheetData>
  <sheetProtection formatCells="0"/>
  <mergeCells count="49">
    <mergeCell ref="CB7:CD7"/>
    <mergeCell ref="CC8:CD8"/>
    <mergeCell ref="CA5:CB6"/>
    <mergeCell ref="BW16:BX16"/>
    <mergeCell ref="BZ16:CA16"/>
    <mergeCell ref="BW20:BX20"/>
    <mergeCell ref="BZ20:CA20"/>
    <mergeCell ref="BV1:BX1"/>
    <mergeCell ref="BQ2:BT2"/>
    <mergeCell ref="BV2:BV3"/>
    <mergeCell ref="BW2:BW3"/>
    <mergeCell ref="BX2:BX3"/>
    <mergeCell ref="BX5:BZ6"/>
    <mergeCell ref="BW17:BX17"/>
    <mergeCell ref="BZ17:CA17"/>
    <mergeCell ref="BW18:BX18"/>
    <mergeCell ref="BZ18:CA18"/>
    <mergeCell ref="BW19:BX19"/>
    <mergeCell ref="BZ19:CA19"/>
    <mergeCell ref="BW22:BX22"/>
    <mergeCell ref="BZ22:CA22"/>
    <mergeCell ref="BW21:BX21"/>
    <mergeCell ref="BZ21:CA21"/>
    <mergeCell ref="BS15:BV15"/>
    <mergeCell ref="BC6:BG6"/>
    <mergeCell ref="M19:N19"/>
    <mergeCell ref="M21:N21"/>
    <mergeCell ref="P17:Q17"/>
    <mergeCell ref="U5:V6"/>
    <mergeCell ref="P19:Q19"/>
    <mergeCell ref="S5:T6"/>
    <mergeCell ref="BM4:BM6"/>
    <mergeCell ref="M22:N22"/>
    <mergeCell ref="P21:Q21"/>
    <mergeCell ref="M17:N17"/>
    <mergeCell ref="M18:N18"/>
    <mergeCell ref="P22:Q22"/>
    <mergeCell ref="P18:Q18"/>
    <mergeCell ref="P20:Q20"/>
    <mergeCell ref="M20:N20"/>
    <mergeCell ref="G4:G6"/>
    <mergeCell ref="K2:N2"/>
    <mergeCell ref="P2:P3"/>
    <mergeCell ref="Q2:Q3"/>
    <mergeCell ref="P1:R1"/>
    <mergeCell ref="M15:P15"/>
    <mergeCell ref="P16:Q16"/>
    <mergeCell ref="R2:R3"/>
    <mergeCell ref="M16:N16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CW49"/>
  <sheetViews>
    <sheetView zoomScale="94" zoomScaleNormal="94" workbookViewId="0" topLeftCell="C7">
      <pane xSplit="5" ySplit="2" topLeftCell="H9" activePane="bottomRight" state="frozen"/>
      <selection pane="topLeft" activeCell="C7" sqref="C7"/>
      <selection pane="topRight" activeCell="C7" sqref="C7"/>
      <selection pane="bottomLeft" activeCell="C8" sqref="C8"/>
      <selection pane="bottomRight" activeCell="H8" sqref="H8"/>
    </sheetView>
  </sheetViews>
  <sheetFormatPr defaultColWidth="11.421875" defaultRowHeight="12.75"/>
  <cols>
    <col min="1" max="1" width="6.140625" style="1" hidden="1" customWidth="1"/>
    <col min="2" max="2" width="5.140625" style="1" hidden="1" customWidth="1"/>
    <col min="3" max="3" width="4.421875" style="7" customWidth="1"/>
    <col min="4" max="4" width="22.140625" style="3" customWidth="1"/>
    <col min="5" max="5" width="3.140625" style="3" customWidth="1"/>
    <col min="6" max="6" width="7.7109375" style="1" customWidth="1"/>
    <col min="7" max="7" width="19.421875" style="3" customWidth="1"/>
    <col min="8" max="32" width="4.00390625" style="3" customWidth="1"/>
    <col min="33" max="45" width="4.00390625" style="1" hidden="1" customWidth="1"/>
    <col min="46" max="46" width="4.00390625" style="1" customWidth="1"/>
    <col min="47" max="52" width="4.00390625" style="1" hidden="1" customWidth="1"/>
    <col min="53" max="53" width="2.140625" style="3" customWidth="1"/>
    <col min="54" max="54" width="10.28125" style="3" hidden="1" customWidth="1"/>
    <col min="55" max="59" width="4.00390625" style="3" hidden="1" customWidth="1"/>
    <col min="60" max="60" width="11.421875" style="3" customWidth="1"/>
    <col min="61" max="61" width="4.28125" style="3" hidden="1" customWidth="1"/>
    <col min="62" max="62" width="22.140625" style="3" hidden="1" customWidth="1"/>
    <col min="63" max="63" width="3.00390625" style="3" hidden="1" customWidth="1"/>
    <col min="64" max="64" width="7.7109375" style="3" hidden="1" customWidth="1"/>
    <col min="65" max="65" width="19.421875" style="3" hidden="1" customWidth="1"/>
    <col min="66" max="90" width="4.00390625" style="3" hidden="1" customWidth="1"/>
    <col min="91" max="91" width="2.140625" style="3" hidden="1" customWidth="1"/>
    <col min="92" max="95" width="3.8515625" style="3" hidden="1" customWidth="1"/>
    <col min="96" max="96" width="2.28125" style="3" hidden="1" customWidth="1"/>
    <col min="97" max="100" width="11.421875" style="3" customWidth="1"/>
    <col min="101" max="101" width="0" style="3" hidden="1" customWidth="1"/>
    <col min="102" max="16384" width="11.421875" style="3" customWidth="1"/>
  </cols>
  <sheetData>
    <row r="1" spans="3:101" ht="13.5" thickBot="1">
      <c r="C1" s="2">
        <v>10</v>
      </c>
      <c r="F1" s="4"/>
      <c r="G1" s="5"/>
      <c r="H1" s="5"/>
      <c r="I1" s="5"/>
      <c r="J1" s="5"/>
      <c r="K1" s="5"/>
      <c r="L1" s="5"/>
      <c r="M1" s="5"/>
      <c r="N1" s="5"/>
      <c r="O1" s="5"/>
      <c r="P1" s="6" t="s">
        <v>0</v>
      </c>
      <c r="Q1" s="6"/>
      <c r="R1" s="6"/>
      <c r="S1" s="5"/>
      <c r="T1" s="5"/>
      <c r="U1" s="5"/>
      <c r="V1" s="4"/>
      <c r="BI1" s="2">
        <v>10</v>
      </c>
      <c r="BL1" s="4"/>
      <c r="BM1" s="5"/>
      <c r="BN1" s="5"/>
      <c r="BO1" s="5"/>
      <c r="BP1" s="5"/>
      <c r="BQ1" s="5"/>
      <c r="BR1" s="5"/>
      <c r="BS1" s="5"/>
      <c r="BT1" s="5"/>
      <c r="BU1" s="5"/>
      <c r="BV1" s="6" t="s">
        <v>0</v>
      </c>
      <c r="BW1" s="6"/>
      <c r="BX1" s="6"/>
      <c r="BY1" s="5"/>
      <c r="BZ1" s="5"/>
      <c r="CA1" s="5"/>
      <c r="CB1" s="4"/>
      <c r="CW1" s="3" t="s">
        <v>1</v>
      </c>
    </row>
    <row r="2" spans="6:101" ht="16.5" customHeight="1" thickBot="1">
      <c r="F2" s="8" t="s">
        <v>2</v>
      </c>
      <c r="G2" s="9" t="s">
        <v>264</v>
      </c>
      <c r="H2" s="5">
        <v>2</v>
      </c>
      <c r="I2" s="5"/>
      <c r="J2" s="10" t="s">
        <v>4</v>
      </c>
      <c r="K2" s="11">
        <f ca="1">TODAY()</f>
        <v>41798</v>
      </c>
      <c r="L2" s="11"/>
      <c r="M2" s="11"/>
      <c r="N2" s="11"/>
      <c r="O2" s="5"/>
      <c r="P2" s="12" t="s">
        <v>245</v>
      </c>
      <c r="Q2" s="12"/>
      <c r="R2" s="12"/>
      <c r="S2" s="5"/>
      <c r="V2" s="4"/>
      <c r="BI2" s="7"/>
      <c r="BL2" s="8" t="s">
        <v>2</v>
      </c>
      <c r="BM2" s="9" t="str">
        <f>G2</f>
        <v>35 -  J1 J2 J3 M M</v>
      </c>
      <c r="BN2" s="5"/>
      <c r="BO2" s="5"/>
      <c r="BP2" s="10" t="s">
        <v>4</v>
      </c>
      <c r="BQ2" s="11">
        <f ca="1">TODAY()</f>
        <v>41798</v>
      </c>
      <c r="BR2" s="11"/>
      <c r="BS2" s="11"/>
      <c r="BT2" s="11"/>
      <c r="BU2" s="5"/>
      <c r="BV2" s="12"/>
      <c r="BW2" s="12"/>
      <c r="BX2" s="12"/>
      <c r="BY2" s="5"/>
      <c r="CB2" s="4"/>
      <c r="CW2" s="3" t="s">
        <v>6</v>
      </c>
    </row>
    <row r="3" spans="6:79" ht="13.5" customHeight="1" thickBot="1">
      <c r="F3" s="4"/>
      <c r="G3" s="5"/>
      <c r="H3" s="13"/>
      <c r="I3" s="13"/>
      <c r="J3" s="5"/>
      <c r="K3" s="5"/>
      <c r="L3" s="5"/>
      <c r="M3" s="5"/>
      <c r="N3" s="5"/>
      <c r="O3" s="5"/>
      <c r="P3" s="14"/>
      <c r="Q3" s="14"/>
      <c r="R3" s="14"/>
      <c r="S3" s="5"/>
      <c r="T3" s="5"/>
      <c r="U3" s="5"/>
      <c r="V3" s="4"/>
      <c r="BI3" s="7"/>
      <c r="BL3" s="4"/>
      <c r="BM3" s="5"/>
      <c r="BN3" s="13"/>
      <c r="BO3" s="13"/>
      <c r="BP3" s="5"/>
      <c r="BQ3" s="5"/>
      <c r="BR3" s="5"/>
      <c r="BS3" s="5"/>
      <c r="BT3" s="5"/>
      <c r="BU3" s="5"/>
      <c r="BV3" s="14"/>
      <c r="BW3" s="14"/>
      <c r="BX3" s="14"/>
      <c r="BY3" s="5"/>
      <c r="BZ3" s="5"/>
      <c r="CA3" s="5"/>
    </row>
    <row r="4" spans="6:95" ht="13.5" thickBot="1">
      <c r="F4" s="3"/>
      <c r="G4" s="15"/>
      <c r="J4" s="16" t="s">
        <v>7</v>
      </c>
      <c r="K4" s="16"/>
      <c r="L4" s="16"/>
      <c r="M4" s="16"/>
      <c r="N4" s="16"/>
      <c r="O4" s="16"/>
      <c r="P4" s="16"/>
      <c r="Q4" s="16"/>
      <c r="R4" s="16"/>
      <c r="S4" s="5"/>
      <c r="T4" s="5"/>
      <c r="U4" s="5"/>
      <c r="V4" s="4"/>
      <c r="BI4" s="7"/>
      <c r="BM4" s="15"/>
      <c r="BP4" s="16" t="s">
        <v>7</v>
      </c>
      <c r="BQ4" s="16"/>
      <c r="BR4" s="16"/>
      <c r="BS4" s="16"/>
      <c r="BT4" s="16"/>
      <c r="BU4" s="16"/>
      <c r="BV4" s="16"/>
      <c r="BW4" s="16"/>
      <c r="BX4" s="16"/>
      <c r="BY4" s="5"/>
      <c r="BZ4" s="5"/>
      <c r="CA4" s="5"/>
      <c r="CN4" s="17" t="s">
        <v>8</v>
      </c>
      <c r="CO4" s="17"/>
      <c r="CP4" s="17"/>
      <c r="CQ4" s="17"/>
    </row>
    <row r="5" spans="6:95" ht="13.5" customHeight="1" thickTop="1">
      <c r="F5" s="18" t="s">
        <v>9</v>
      </c>
      <c r="G5" s="19"/>
      <c r="J5" s="20" t="s">
        <v>10</v>
      </c>
      <c r="K5" s="20"/>
      <c r="L5" s="20"/>
      <c r="M5" s="5"/>
      <c r="N5" s="5"/>
      <c r="O5" s="5"/>
      <c r="P5" s="5"/>
      <c r="Q5" s="5"/>
      <c r="R5" s="5"/>
      <c r="S5" s="5"/>
      <c r="T5" s="5"/>
      <c r="U5" s="5"/>
      <c r="V5" s="4"/>
      <c r="AB5" s="21" t="s">
        <v>11</v>
      </c>
      <c r="AC5" s="21"/>
      <c r="AD5" s="22"/>
      <c r="AE5" s="23" t="str">
        <f>LEFT(G2,2)</f>
        <v>35</v>
      </c>
      <c r="AF5" s="24"/>
      <c r="BI5" s="7"/>
      <c r="BL5" s="18" t="s">
        <v>9</v>
      </c>
      <c r="BM5" s="19"/>
      <c r="BP5" s="20" t="s">
        <v>10</v>
      </c>
      <c r="BQ5" s="20"/>
      <c r="BR5" s="20"/>
      <c r="BS5" s="5"/>
      <c r="BT5" s="5"/>
      <c r="BU5" s="5"/>
      <c r="BV5" s="5"/>
      <c r="BW5" s="5"/>
      <c r="BX5" s="5"/>
      <c r="BY5" s="5"/>
      <c r="BZ5" s="5"/>
      <c r="CA5" s="5"/>
      <c r="CH5" s="21" t="s">
        <v>11</v>
      </c>
      <c r="CI5" s="21"/>
      <c r="CJ5" s="22"/>
      <c r="CK5" s="23" t="str">
        <f>AE5</f>
        <v>35</v>
      </c>
      <c r="CL5" s="24"/>
      <c r="CN5" s="17"/>
      <c r="CO5" s="17"/>
      <c r="CP5" s="17"/>
      <c r="CQ5" s="17"/>
    </row>
    <row r="6" spans="6:95" ht="13.5" customHeight="1" thickBot="1">
      <c r="F6" s="4"/>
      <c r="G6" s="25"/>
      <c r="J6" s="10"/>
      <c r="K6" s="10"/>
      <c r="L6" s="5"/>
      <c r="M6" s="5"/>
      <c r="N6" s="5"/>
      <c r="O6" s="5"/>
      <c r="P6" s="5"/>
      <c r="Q6" s="5"/>
      <c r="R6" s="5"/>
      <c r="S6" s="5"/>
      <c r="T6" s="5"/>
      <c r="U6" s="5"/>
      <c r="V6" s="4"/>
      <c r="AB6" s="21"/>
      <c r="AC6" s="21"/>
      <c r="AD6" s="22"/>
      <c r="AE6" s="26"/>
      <c r="AF6" s="27"/>
      <c r="BC6" s="28"/>
      <c r="BD6" s="28"/>
      <c r="BE6" s="28"/>
      <c r="BF6" s="28"/>
      <c r="BG6" s="28"/>
      <c r="BI6" s="7"/>
      <c r="BL6" s="4"/>
      <c r="BM6" s="25"/>
      <c r="BP6" s="10"/>
      <c r="BQ6" s="10"/>
      <c r="BR6" s="5"/>
      <c r="BS6" s="5"/>
      <c r="BT6" s="5"/>
      <c r="BU6" s="5"/>
      <c r="BV6" s="5"/>
      <c r="BW6" s="5"/>
      <c r="BX6" s="5"/>
      <c r="BY6" s="5"/>
      <c r="BZ6" s="5"/>
      <c r="CB6" s="4"/>
      <c r="CH6" s="21"/>
      <c r="CI6" s="21"/>
      <c r="CJ6" s="22"/>
      <c r="CK6" s="26"/>
      <c r="CL6" s="27"/>
      <c r="CN6" s="29" t="s">
        <v>12</v>
      </c>
      <c r="CO6" s="29"/>
      <c r="CP6" s="29"/>
      <c r="CQ6" s="29"/>
    </row>
    <row r="7" spans="8:95" ht="19.5" customHeight="1" thickTop="1">
      <c r="H7" s="5"/>
      <c r="I7" s="5"/>
      <c r="J7" s="5"/>
      <c r="L7" s="5"/>
      <c r="M7" s="5"/>
      <c r="N7" s="5"/>
      <c r="O7" s="5"/>
      <c r="P7" s="5"/>
      <c r="Q7" s="5"/>
      <c r="R7" s="5"/>
      <c r="S7" s="5"/>
      <c r="T7" s="5"/>
      <c r="U7" s="5"/>
      <c r="V7" s="4"/>
      <c r="W7" s="30"/>
      <c r="X7" s="30"/>
      <c r="Y7" s="30"/>
      <c r="Z7" s="30"/>
      <c r="AA7" s="30"/>
      <c r="AB7" s="30"/>
      <c r="AC7" s="30"/>
      <c r="AD7" s="31"/>
      <c r="AE7" s="31"/>
      <c r="AF7" s="31"/>
      <c r="BB7" s="3" t="s">
        <v>13</v>
      </c>
      <c r="BC7" s="32"/>
      <c r="BD7" s="33"/>
      <c r="BE7" s="33"/>
      <c r="BF7" s="33"/>
      <c r="BG7" s="34"/>
      <c r="BI7" s="7"/>
      <c r="BL7" s="1"/>
      <c r="BN7" s="5"/>
      <c r="BO7" s="5"/>
      <c r="BP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4"/>
      <c r="CC7" s="30"/>
      <c r="CD7" s="30"/>
      <c r="CE7" s="30"/>
      <c r="CF7" s="30"/>
      <c r="CG7" s="30"/>
      <c r="CH7" s="30"/>
      <c r="CI7" s="30"/>
      <c r="CJ7" s="31"/>
      <c r="CK7" s="35" t="s">
        <v>13</v>
      </c>
      <c r="CL7" s="35"/>
      <c r="CM7" s="36"/>
      <c r="CN7" s="37"/>
      <c r="CO7" s="38"/>
      <c r="CP7" s="38"/>
      <c r="CQ7" s="39"/>
    </row>
    <row r="8" spans="1:100" s="48" customFormat="1" ht="18.75" customHeight="1">
      <c r="A8" s="40" t="s">
        <v>14</v>
      </c>
      <c r="B8" s="40" t="s">
        <v>15</v>
      </c>
      <c r="C8" s="41" t="s">
        <v>16</v>
      </c>
      <c r="D8" s="41" t="s">
        <v>17</v>
      </c>
      <c r="E8" s="41" t="s">
        <v>18</v>
      </c>
      <c r="F8" s="41" t="s">
        <v>19</v>
      </c>
      <c r="G8" s="41" t="s">
        <v>20</v>
      </c>
      <c r="H8" s="42" t="s">
        <v>21</v>
      </c>
      <c r="I8" s="42" t="s">
        <v>22</v>
      </c>
      <c r="J8" s="42" t="s">
        <v>23</v>
      </c>
      <c r="K8" s="42" t="s">
        <v>24</v>
      </c>
      <c r="L8" s="42" t="s">
        <v>25</v>
      </c>
      <c r="M8" s="42" t="s">
        <v>26</v>
      </c>
      <c r="N8" s="42" t="s">
        <v>27</v>
      </c>
      <c r="O8" s="44" t="s">
        <v>28</v>
      </c>
      <c r="P8" s="42" t="s">
        <v>29</v>
      </c>
      <c r="Q8" s="42" t="s">
        <v>30</v>
      </c>
      <c r="R8" s="42" t="s">
        <v>31</v>
      </c>
      <c r="S8" s="42" t="s">
        <v>32</v>
      </c>
      <c r="T8" s="42" t="s">
        <v>33</v>
      </c>
      <c r="U8" s="43" t="s">
        <v>34</v>
      </c>
      <c r="V8" s="42" t="s">
        <v>35</v>
      </c>
      <c r="W8" s="42" t="s">
        <v>36</v>
      </c>
      <c r="X8" s="43" t="s">
        <v>37</v>
      </c>
      <c r="Y8" s="42" t="s">
        <v>38</v>
      </c>
      <c r="Z8" s="42" t="s">
        <v>39</v>
      </c>
      <c r="AA8" s="43" t="s">
        <v>40</v>
      </c>
      <c r="AB8" s="42" t="s">
        <v>41</v>
      </c>
      <c r="AC8" s="42" t="s">
        <v>42</v>
      </c>
      <c r="AD8" s="42" t="s">
        <v>43</v>
      </c>
      <c r="AE8" s="42" t="s">
        <v>44</v>
      </c>
      <c r="AF8" s="44" t="s">
        <v>45</v>
      </c>
      <c r="AG8" s="45" t="s">
        <v>46</v>
      </c>
      <c r="AH8" s="46" t="s">
        <v>47</v>
      </c>
      <c r="AI8" s="46" t="s">
        <v>48</v>
      </c>
      <c r="AJ8" s="46" t="s">
        <v>49</v>
      </c>
      <c r="AK8" s="46" t="s">
        <v>50</v>
      </c>
      <c r="AL8" s="46" t="s">
        <v>51</v>
      </c>
      <c r="AM8" s="46" t="s">
        <v>52</v>
      </c>
      <c r="AN8" s="46" t="s">
        <v>53</v>
      </c>
      <c r="AO8" s="46" t="s">
        <v>54</v>
      </c>
      <c r="AP8" s="46" t="s">
        <v>55</v>
      </c>
      <c r="AQ8" s="46" t="s">
        <v>56</v>
      </c>
      <c r="AR8" s="46" t="s">
        <v>57</v>
      </c>
      <c r="AS8" s="46" t="s">
        <v>58</v>
      </c>
      <c r="AT8" s="42" t="s">
        <v>59</v>
      </c>
      <c r="AU8" s="46" t="s">
        <v>60</v>
      </c>
      <c r="AV8" s="46" t="s">
        <v>61</v>
      </c>
      <c r="AW8" s="46" t="s">
        <v>62</v>
      </c>
      <c r="AX8" s="46" t="s">
        <v>63</v>
      </c>
      <c r="AY8" s="46" t="s">
        <v>64</v>
      </c>
      <c r="AZ8" s="46" t="s">
        <v>65</v>
      </c>
      <c r="BB8" s="48" t="s">
        <v>66</v>
      </c>
      <c r="BC8" s="49"/>
      <c r="BD8" s="50"/>
      <c r="BE8" s="50"/>
      <c r="BF8" s="50"/>
      <c r="BG8" s="51"/>
      <c r="BI8" s="41" t="s">
        <v>16</v>
      </c>
      <c r="BJ8" s="41" t="s">
        <v>17</v>
      </c>
      <c r="BK8" s="41" t="s">
        <v>18</v>
      </c>
      <c r="BL8" s="41" t="s">
        <v>19</v>
      </c>
      <c r="BM8" s="41" t="s">
        <v>20</v>
      </c>
      <c r="BN8" s="52" t="s">
        <v>21</v>
      </c>
      <c r="BO8" s="52" t="s">
        <v>22</v>
      </c>
      <c r="BP8" s="52" t="s">
        <v>23</v>
      </c>
      <c r="BQ8" s="52" t="s">
        <v>24</v>
      </c>
      <c r="BR8" s="52" t="s">
        <v>25</v>
      </c>
      <c r="BS8" s="52" t="s">
        <v>26</v>
      </c>
      <c r="BT8" s="52" t="s">
        <v>27</v>
      </c>
      <c r="BU8" s="52" t="s">
        <v>28</v>
      </c>
      <c r="BV8" s="52" t="s">
        <v>29</v>
      </c>
      <c r="BW8" s="52" t="s">
        <v>30</v>
      </c>
      <c r="BX8" s="52" t="s">
        <v>31</v>
      </c>
      <c r="BY8" s="52" t="s">
        <v>32</v>
      </c>
      <c r="BZ8" s="52" t="s">
        <v>33</v>
      </c>
      <c r="CA8" s="52" t="s">
        <v>34</v>
      </c>
      <c r="CB8" s="52" t="s">
        <v>35</v>
      </c>
      <c r="CC8" s="52" t="s">
        <v>36</v>
      </c>
      <c r="CD8" s="52" t="s">
        <v>37</v>
      </c>
      <c r="CE8" s="52" t="s">
        <v>38</v>
      </c>
      <c r="CF8" s="52" t="s">
        <v>39</v>
      </c>
      <c r="CG8" s="52" t="s">
        <v>40</v>
      </c>
      <c r="CH8" s="52" t="s">
        <v>41</v>
      </c>
      <c r="CI8" s="52" t="s">
        <v>42</v>
      </c>
      <c r="CJ8" s="52" t="s">
        <v>43</v>
      </c>
      <c r="CK8" s="52" t="s">
        <v>44</v>
      </c>
      <c r="CL8" s="52" t="s">
        <v>45</v>
      </c>
      <c r="CN8" s="53"/>
      <c r="CO8" s="50"/>
      <c r="CP8" s="52"/>
      <c r="CQ8" s="54"/>
      <c r="CR8" s="55"/>
      <c r="CT8" s="56"/>
      <c r="CU8" s="56"/>
      <c r="CV8" s="56"/>
    </row>
    <row r="9" spans="1:100" s="64" customFormat="1" ht="21" customHeight="1">
      <c r="A9" s="57" t="s">
        <v>68</v>
      </c>
      <c r="B9" s="57">
        <v>44</v>
      </c>
      <c r="C9" s="52">
        <f aca="true" ca="1" t="shared" si="0" ref="C9:C18">OFFSET(C9,12,0)</f>
        <v>1</v>
      </c>
      <c r="D9" s="58" t="s">
        <v>265</v>
      </c>
      <c r="E9" s="57" t="s">
        <v>70</v>
      </c>
      <c r="F9" s="57">
        <v>52</v>
      </c>
      <c r="G9" s="59" t="s">
        <v>171</v>
      </c>
      <c r="H9" s="60" t="s">
        <v>75</v>
      </c>
      <c r="I9" s="61"/>
      <c r="J9" s="61"/>
      <c r="K9" s="61"/>
      <c r="L9" s="61"/>
      <c r="M9" s="60" t="s">
        <v>80</v>
      </c>
      <c r="N9" s="61"/>
      <c r="O9" s="61"/>
      <c r="P9" s="61"/>
      <c r="Q9" s="61"/>
      <c r="R9" s="60" t="s">
        <v>100</v>
      </c>
      <c r="S9" s="61"/>
      <c r="T9" s="61"/>
      <c r="U9" s="61"/>
      <c r="V9" s="61"/>
      <c r="W9" s="60" t="s">
        <v>88</v>
      </c>
      <c r="X9" s="61"/>
      <c r="Y9" s="61"/>
      <c r="Z9" s="61"/>
      <c r="AA9" s="60"/>
      <c r="AB9" s="61"/>
      <c r="AC9" s="61"/>
      <c r="AD9" s="61"/>
      <c r="AE9" s="61"/>
      <c r="AF9" s="61"/>
      <c r="AG9" s="62"/>
      <c r="AH9" s="62"/>
      <c r="AI9" s="62"/>
      <c r="AJ9" s="62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C9" s="65"/>
      <c r="BD9" s="66"/>
      <c r="BE9" s="67"/>
      <c r="BF9" s="67"/>
      <c r="BG9" s="68"/>
      <c r="BI9" s="40">
        <f aca="true" ca="1" t="shared" si="1" ref="BI9:BI18">OFFSET(BI9,12,0)</f>
        <v>1</v>
      </c>
      <c r="BJ9" s="69" t="str">
        <f aca="true" t="shared" si="2" ref="BJ9:BJ18">D9</f>
        <v>ROY Tom</v>
      </c>
      <c r="BK9" s="69" t="str">
        <f aca="true" t="shared" si="3" ref="BK9:BK18">E9</f>
        <v>M</v>
      </c>
      <c r="BL9" s="69">
        <f aca="true" t="shared" si="4" ref="BL9:BL18">F9</f>
        <v>52</v>
      </c>
      <c r="BM9" s="69" t="str">
        <f aca="true" t="shared" si="5" ref="BM9:BM18">G9</f>
        <v>ASB REZE</v>
      </c>
      <c r="BN9" s="60"/>
      <c r="BO9" s="61"/>
      <c r="BP9" s="61"/>
      <c r="BQ9" s="61"/>
      <c r="BR9" s="61"/>
      <c r="BS9" s="60"/>
      <c r="BT9" s="61"/>
      <c r="BU9" s="61"/>
      <c r="BV9" s="61"/>
      <c r="BW9" s="61"/>
      <c r="BX9" s="60"/>
      <c r="BY9" s="61"/>
      <c r="BZ9" s="61"/>
      <c r="CA9" s="61"/>
      <c r="CB9" s="61"/>
      <c r="CC9" s="60"/>
      <c r="CD9" s="61"/>
      <c r="CE9" s="61"/>
      <c r="CF9" s="61"/>
      <c r="CG9" s="60"/>
      <c r="CH9" s="61"/>
      <c r="CI9" s="61"/>
      <c r="CJ9" s="61"/>
      <c r="CK9" s="61"/>
      <c r="CL9" s="61"/>
      <c r="CN9" s="65"/>
      <c r="CO9" s="66"/>
      <c r="CP9" s="67"/>
      <c r="CQ9" s="68"/>
      <c r="CS9" s="56"/>
      <c r="CT9" s="56"/>
      <c r="CU9" s="56"/>
      <c r="CV9" s="56"/>
    </row>
    <row r="10" spans="1:100" s="48" customFormat="1" ht="21" customHeight="1">
      <c r="A10" s="57" t="s">
        <v>68</v>
      </c>
      <c r="B10" s="57">
        <v>44</v>
      </c>
      <c r="C10" s="52">
        <f ca="1" t="shared" si="0"/>
        <v>2</v>
      </c>
      <c r="D10" s="69" t="s">
        <v>266</v>
      </c>
      <c r="E10" s="57" t="s">
        <v>70</v>
      </c>
      <c r="F10" s="57">
        <v>55</v>
      </c>
      <c r="G10" s="59" t="s">
        <v>171</v>
      </c>
      <c r="H10" s="61"/>
      <c r="I10" s="61"/>
      <c r="J10" s="60" t="s">
        <v>132</v>
      </c>
      <c r="K10" s="61"/>
      <c r="L10" s="61"/>
      <c r="M10" s="61"/>
      <c r="N10" s="61"/>
      <c r="O10" s="60"/>
      <c r="P10" s="61"/>
      <c r="Q10" s="61"/>
      <c r="R10" s="61"/>
      <c r="S10" s="60" t="s">
        <v>72</v>
      </c>
      <c r="T10" s="61"/>
      <c r="U10" s="61"/>
      <c r="V10" s="61"/>
      <c r="W10" s="61"/>
      <c r="X10" s="61"/>
      <c r="Y10" s="60" t="s">
        <v>72</v>
      </c>
      <c r="Z10" s="61"/>
      <c r="AA10" s="61"/>
      <c r="AB10" s="60" t="s">
        <v>72</v>
      </c>
      <c r="AC10" s="61"/>
      <c r="AD10" s="61"/>
      <c r="AE10" s="61"/>
      <c r="AF10" s="61"/>
      <c r="AG10" s="62"/>
      <c r="AH10" s="63"/>
      <c r="AI10" s="63"/>
      <c r="AJ10" s="63"/>
      <c r="AK10" s="62"/>
      <c r="AL10" s="63"/>
      <c r="AM10" s="63"/>
      <c r="AN10" s="63"/>
      <c r="AO10" s="63"/>
      <c r="AP10" s="63"/>
      <c r="AQ10" s="62"/>
      <c r="AR10" s="62"/>
      <c r="AS10" s="63"/>
      <c r="AT10" s="63"/>
      <c r="AU10" s="63"/>
      <c r="AV10" s="63"/>
      <c r="AW10" s="63"/>
      <c r="AX10" s="63"/>
      <c r="AY10" s="63"/>
      <c r="AZ10" s="63"/>
      <c r="BC10" s="65"/>
      <c r="BD10" s="66"/>
      <c r="BE10" s="67"/>
      <c r="BF10" s="67"/>
      <c r="BG10" s="68"/>
      <c r="BI10" s="40">
        <f ca="1" t="shared" si="1"/>
        <v>2</v>
      </c>
      <c r="BJ10" s="69" t="str">
        <f t="shared" si="2"/>
        <v>BOCHEREAU Arthur</v>
      </c>
      <c r="BK10" s="69" t="str">
        <f t="shared" si="3"/>
        <v>M</v>
      </c>
      <c r="BL10" s="69">
        <f t="shared" si="4"/>
        <v>55</v>
      </c>
      <c r="BM10" s="69" t="str">
        <f t="shared" si="5"/>
        <v>ASB REZE</v>
      </c>
      <c r="BN10" s="61"/>
      <c r="BO10" s="61"/>
      <c r="BP10" s="60"/>
      <c r="BQ10" s="61"/>
      <c r="BR10" s="61"/>
      <c r="BS10" s="61"/>
      <c r="BT10" s="61"/>
      <c r="BU10" s="60"/>
      <c r="BV10" s="61"/>
      <c r="BW10" s="61"/>
      <c r="BX10" s="61"/>
      <c r="BY10" s="60"/>
      <c r="BZ10" s="61"/>
      <c r="CA10" s="61"/>
      <c r="CB10" s="61"/>
      <c r="CC10" s="61"/>
      <c r="CD10" s="61"/>
      <c r="CE10" s="60"/>
      <c r="CF10" s="61"/>
      <c r="CG10" s="61"/>
      <c r="CH10" s="60"/>
      <c r="CI10" s="61"/>
      <c r="CJ10" s="61"/>
      <c r="CK10" s="61"/>
      <c r="CL10" s="61"/>
      <c r="CN10" s="65"/>
      <c r="CO10" s="66"/>
      <c r="CP10" s="67"/>
      <c r="CQ10" s="68"/>
      <c r="CT10" s="3"/>
      <c r="CU10" s="3"/>
      <c r="CV10" s="3"/>
    </row>
    <row r="11" spans="1:95" s="48" customFormat="1" ht="21" customHeight="1">
      <c r="A11" s="57" t="s">
        <v>85</v>
      </c>
      <c r="B11" s="57">
        <v>56</v>
      </c>
      <c r="C11" s="52">
        <f ca="1" t="shared" si="0"/>
        <v>3</v>
      </c>
      <c r="D11" s="58" t="s">
        <v>267</v>
      </c>
      <c r="E11" s="57" t="s">
        <v>70</v>
      </c>
      <c r="F11" s="57">
        <v>55</v>
      </c>
      <c r="G11" s="59" t="s">
        <v>268</v>
      </c>
      <c r="H11" s="60" t="s">
        <v>88</v>
      </c>
      <c r="I11" s="61"/>
      <c r="J11" s="61"/>
      <c r="K11" s="61"/>
      <c r="L11" s="61"/>
      <c r="M11" s="61"/>
      <c r="N11" s="61"/>
      <c r="O11" s="61"/>
      <c r="P11" s="60" t="s">
        <v>72</v>
      </c>
      <c r="Q11" s="61"/>
      <c r="R11" s="61"/>
      <c r="S11" s="61"/>
      <c r="T11" s="61"/>
      <c r="U11" s="60"/>
      <c r="V11" s="61"/>
      <c r="W11" s="61"/>
      <c r="X11" s="61"/>
      <c r="Y11" s="61"/>
      <c r="Z11" s="60" t="s">
        <v>132</v>
      </c>
      <c r="AA11" s="61"/>
      <c r="AB11" s="61"/>
      <c r="AC11" s="61"/>
      <c r="AD11" s="60" t="s">
        <v>75</v>
      </c>
      <c r="AE11" s="61"/>
      <c r="AF11" s="61"/>
      <c r="AG11" s="63"/>
      <c r="AH11" s="63"/>
      <c r="AI11" s="63"/>
      <c r="AJ11" s="63"/>
      <c r="AK11" s="62"/>
      <c r="AL11" s="63"/>
      <c r="AM11" s="63"/>
      <c r="AN11" s="63"/>
      <c r="AO11" s="63"/>
      <c r="AP11" s="63"/>
      <c r="AQ11" s="63"/>
      <c r="AR11" s="63"/>
      <c r="AS11" s="62"/>
      <c r="AT11" s="62" t="s">
        <v>132</v>
      </c>
      <c r="AU11" s="62"/>
      <c r="AV11" s="63"/>
      <c r="AW11" s="63"/>
      <c r="AX11" s="63"/>
      <c r="AY11" s="63"/>
      <c r="AZ11" s="63"/>
      <c r="BC11" s="65"/>
      <c r="BD11" s="66"/>
      <c r="BE11" s="67"/>
      <c r="BF11" s="67"/>
      <c r="BG11" s="68"/>
      <c r="BI11" s="40">
        <f ca="1" t="shared" si="1"/>
        <v>3</v>
      </c>
      <c r="BJ11" s="69" t="str">
        <f t="shared" si="2"/>
        <v>BRUDER Quentin</v>
      </c>
      <c r="BK11" s="69" t="str">
        <f t="shared" si="3"/>
        <v>M</v>
      </c>
      <c r="BL11" s="69">
        <f t="shared" si="4"/>
        <v>55</v>
      </c>
      <c r="BM11" s="69" t="str">
        <f t="shared" si="5"/>
        <v>JUDO CLUB 56</v>
      </c>
      <c r="BN11" s="60"/>
      <c r="BO11" s="61"/>
      <c r="BP11" s="61"/>
      <c r="BQ11" s="61"/>
      <c r="BR11" s="61"/>
      <c r="BS11" s="61"/>
      <c r="BT11" s="61"/>
      <c r="BU11" s="61"/>
      <c r="BV11" s="60"/>
      <c r="BW11" s="61"/>
      <c r="BX11" s="61"/>
      <c r="BY11" s="61"/>
      <c r="BZ11" s="61"/>
      <c r="CA11" s="60"/>
      <c r="CB11" s="61"/>
      <c r="CC11" s="61"/>
      <c r="CD11" s="61"/>
      <c r="CE11" s="61"/>
      <c r="CF11" s="60"/>
      <c r="CG11" s="61"/>
      <c r="CH11" s="61"/>
      <c r="CI11" s="61"/>
      <c r="CJ11" s="60"/>
      <c r="CK11" s="61"/>
      <c r="CL11" s="61"/>
      <c r="CN11" s="65"/>
      <c r="CO11" s="66"/>
      <c r="CP11" s="67"/>
      <c r="CQ11" s="68"/>
    </row>
    <row r="12" spans="1:95" s="48" customFormat="1" ht="21" customHeight="1">
      <c r="A12" s="57" t="s">
        <v>85</v>
      </c>
      <c r="B12" s="57">
        <v>35</v>
      </c>
      <c r="C12" s="52">
        <f ca="1" t="shared" si="0"/>
        <v>4</v>
      </c>
      <c r="D12" s="58" t="s">
        <v>269</v>
      </c>
      <c r="E12" s="57" t="s">
        <v>70</v>
      </c>
      <c r="F12" s="57">
        <v>55</v>
      </c>
      <c r="G12" s="59" t="s">
        <v>270</v>
      </c>
      <c r="H12" s="61"/>
      <c r="I12" s="61"/>
      <c r="J12" s="60" t="s">
        <v>72</v>
      </c>
      <c r="K12" s="61"/>
      <c r="L12" s="61"/>
      <c r="M12" s="61"/>
      <c r="N12" s="60" t="s">
        <v>72</v>
      </c>
      <c r="O12" s="61"/>
      <c r="P12" s="61"/>
      <c r="Q12" s="61"/>
      <c r="R12" s="60" t="s">
        <v>72</v>
      </c>
      <c r="S12" s="61"/>
      <c r="T12" s="61"/>
      <c r="U12" s="61"/>
      <c r="V12" s="60" t="s">
        <v>72</v>
      </c>
      <c r="W12" s="61"/>
      <c r="X12" s="61"/>
      <c r="Y12" s="61"/>
      <c r="Z12" s="61"/>
      <c r="AA12" s="61"/>
      <c r="AB12" s="61"/>
      <c r="AC12" s="61"/>
      <c r="AD12" s="61"/>
      <c r="AE12" s="60" t="s">
        <v>84</v>
      </c>
      <c r="AF12" s="61"/>
      <c r="AG12" s="63"/>
      <c r="AH12" s="63"/>
      <c r="AI12" s="63"/>
      <c r="AJ12" s="63"/>
      <c r="AK12" s="63"/>
      <c r="AL12" s="62"/>
      <c r="AM12" s="62"/>
      <c r="AN12" s="62"/>
      <c r="AO12" s="63"/>
      <c r="AP12" s="63"/>
      <c r="AQ12" s="63"/>
      <c r="AR12" s="63"/>
      <c r="AS12" s="62"/>
      <c r="AT12" s="63"/>
      <c r="AU12" s="63"/>
      <c r="AV12" s="63"/>
      <c r="AW12" s="63"/>
      <c r="AX12" s="63"/>
      <c r="AY12" s="63"/>
      <c r="AZ12" s="63"/>
      <c r="BC12" s="65"/>
      <c r="BD12" s="66"/>
      <c r="BE12" s="67"/>
      <c r="BF12" s="67"/>
      <c r="BG12" s="68"/>
      <c r="BI12" s="40">
        <f ca="1" t="shared" si="1"/>
        <v>4</v>
      </c>
      <c r="BJ12" s="69" t="str">
        <f t="shared" si="2"/>
        <v>KHALIL-LORTIE Robin</v>
      </c>
      <c r="BK12" s="69" t="str">
        <f t="shared" si="3"/>
        <v>M</v>
      </c>
      <c r="BL12" s="69">
        <f t="shared" si="4"/>
        <v>55</v>
      </c>
      <c r="BM12" s="69" t="str">
        <f t="shared" si="5"/>
        <v>AMICALE LAIQUE DE MELESSE</v>
      </c>
      <c r="BN12" s="61"/>
      <c r="BO12" s="61"/>
      <c r="BP12" s="60"/>
      <c r="BQ12" s="61"/>
      <c r="BR12" s="61"/>
      <c r="BS12" s="61"/>
      <c r="BT12" s="60"/>
      <c r="BU12" s="61"/>
      <c r="BV12" s="61"/>
      <c r="BW12" s="61"/>
      <c r="BX12" s="60"/>
      <c r="BY12" s="61"/>
      <c r="BZ12" s="61"/>
      <c r="CA12" s="61"/>
      <c r="CB12" s="60"/>
      <c r="CC12" s="61"/>
      <c r="CD12" s="61"/>
      <c r="CE12" s="61"/>
      <c r="CF12" s="61"/>
      <c r="CG12" s="61"/>
      <c r="CH12" s="61"/>
      <c r="CI12" s="61"/>
      <c r="CJ12" s="61"/>
      <c r="CK12" s="60"/>
      <c r="CL12" s="61"/>
      <c r="CN12" s="65"/>
      <c r="CO12" s="66"/>
      <c r="CP12" s="67"/>
      <c r="CQ12" s="68"/>
    </row>
    <row r="13" spans="1:95" s="48" customFormat="1" ht="21" customHeight="1">
      <c r="A13" s="57" t="s">
        <v>68</v>
      </c>
      <c r="B13" s="57">
        <v>44</v>
      </c>
      <c r="C13" s="52">
        <f ca="1" t="shared" si="0"/>
        <v>5</v>
      </c>
      <c r="D13" s="58" t="s">
        <v>271</v>
      </c>
      <c r="E13" s="57" t="s">
        <v>70</v>
      </c>
      <c r="F13" s="57">
        <v>59</v>
      </c>
      <c r="G13" s="59" t="s">
        <v>272</v>
      </c>
      <c r="H13" s="61"/>
      <c r="I13" s="61"/>
      <c r="J13" s="61"/>
      <c r="K13" s="60" t="s">
        <v>133</v>
      </c>
      <c r="L13" s="61"/>
      <c r="M13" s="61"/>
      <c r="N13" s="61"/>
      <c r="O13" s="61"/>
      <c r="P13" s="60" t="s">
        <v>88</v>
      </c>
      <c r="Q13" s="61"/>
      <c r="R13" s="61"/>
      <c r="S13" s="61"/>
      <c r="T13" s="61"/>
      <c r="U13" s="61"/>
      <c r="V13" s="61"/>
      <c r="W13" s="60" t="s">
        <v>72</v>
      </c>
      <c r="X13" s="61"/>
      <c r="Y13" s="61"/>
      <c r="Z13" s="61"/>
      <c r="AA13" s="61"/>
      <c r="AB13" s="60" t="s">
        <v>97</v>
      </c>
      <c r="AC13" s="61"/>
      <c r="AD13" s="61"/>
      <c r="AE13" s="61"/>
      <c r="AF13" s="60"/>
      <c r="AG13" s="63"/>
      <c r="AH13" s="63"/>
      <c r="AI13" s="63"/>
      <c r="AJ13" s="63"/>
      <c r="AK13" s="63"/>
      <c r="AL13" s="62"/>
      <c r="AM13" s="63"/>
      <c r="AN13" s="63"/>
      <c r="AO13" s="62"/>
      <c r="AP13" s="62"/>
      <c r="AQ13" s="63"/>
      <c r="AR13" s="63"/>
      <c r="AS13" s="63"/>
      <c r="AT13" s="63"/>
      <c r="AU13" s="63"/>
      <c r="AV13" s="62"/>
      <c r="AW13" s="63"/>
      <c r="AX13" s="63"/>
      <c r="AY13" s="63"/>
      <c r="AZ13" s="63"/>
      <c r="BC13" s="65"/>
      <c r="BD13" s="67"/>
      <c r="BE13" s="67"/>
      <c r="BF13" s="67"/>
      <c r="BG13" s="68"/>
      <c r="BI13" s="40">
        <f ca="1" t="shared" si="1"/>
        <v>5</v>
      </c>
      <c r="BJ13" s="69" t="str">
        <f t="shared" si="2"/>
        <v>BAYARSAIKHAN Battushig</v>
      </c>
      <c r="BK13" s="69" t="str">
        <f t="shared" si="3"/>
        <v>M</v>
      </c>
      <c r="BL13" s="69">
        <f t="shared" si="4"/>
        <v>59</v>
      </c>
      <c r="BM13" s="69" t="str">
        <f t="shared" si="5"/>
        <v>C.O.D.A.M. SECTION JUDO</v>
      </c>
      <c r="BN13" s="61"/>
      <c r="BO13" s="61"/>
      <c r="BP13" s="61"/>
      <c r="BQ13" s="60"/>
      <c r="BR13" s="61"/>
      <c r="BS13" s="61"/>
      <c r="BT13" s="61"/>
      <c r="BU13" s="61"/>
      <c r="BV13" s="60"/>
      <c r="BW13" s="61"/>
      <c r="BX13" s="61"/>
      <c r="BY13" s="61"/>
      <c r="BZ13" s="61"/>
      <c r="CA13" s="61"/>
      <c r="CB13" s="61"/>
      <c r="CC13" s="60"/>
      <c r="CD13" s="61"/>
      <c r="CE13" s="61"/>
      <c r="CF13" s="61"/>
      <c r="CG13" s="61"/>
      <c r="CH13" s="60"/>
      <c r="CI13" s="61"/>
      <c r="CJ13" s="61"/>
      <c r="CK13" s="61"/>
      <c r="CL13" s="60"/>
      <c r="CN13" s="65"/>
      <c r="CO13" s="67"/>
      <c r="CP13" s="67"/>
      <c r="CQ13" s="68"/>
    </row>
    <row r="14" spans="1:95" s="48" customFormat="1" ht="21" customHeight="1">
      <c r="A14" s="57" t="s">
        <v>68</v>
      </c>
      <c r="B14" s="57">
        <v>44</v>
      </c>
      <c r="C14" s="52">
        <f ca="1" t="shared" si="0"/>
        <v>6</v>
      </c>
      <c r="D14" s="58" t="s">
        <v>273</v>
      </c>
      <c r="E14" s="57" t="s">
        <v>70</v>
      </c>
      <c r="F14" s="57">
        <v>63</v>
      </c>
      <c r="G14" s="59" t="s">
        <v>208</v>
      </c>
      <c r="H14" s="61"/>
      <c r="I14" s="61"/>
      <c r="J14" s="61"/>
      <c r="K14" s="61"/>
      <c r="L14" s="61"/>
      <c r="M14" s="60" t="s">
        <v>72</v>
      </c>
      <c r="N14" s="61"/>
      <c r="O14" s="61"/>
      <c r="P14" s="61"/>
      <c r="Q14" s="60" t="s">
        <v>75</v>
      </c>
      <c r="R14" s="61"/>
      <c r="S14" s="60" t="s">
        <v>74</v>
      </c>
      <c r="T14" s="61"/>
      <c r="U14" s="61"/>
      <c r="V14" s="61"/>
      <c r="W14" s="61"/>
      <c r="X14" s="61"/>
      <c r="Y14" s="61"/>
      <c r="Z14" s="60" t="s">
        <v>74</v>
      </c>
      <c r="AA14" s="61"/>
      <c r="AB14" s="61"/>
      <c r="AC14" s="60" t="s">
        <v>72</v>
      </c>
      <c r="AD14" s="61"/>
      <c r="AE14" s="61"/>
      <c r="AF14" s="61"/>
      <c r="AG14" s="63"/>
      <c r="AH14" s="63"/>
      <c r="AI14" s="63"/>
      <c r="AJ14" s="63"/>
      <c r="AK14" s="63"/>
      <c r="AL14" s="63"/>
      <c r="AM14" s="62"/>
      <c r="AN14" s="63"/>
      <c r="AO14" s="62"/>
      <c r="AP14" s="63"/>
      <c r="AQ14" s="63"/>
      <c r="AR14" s="63"/>
      <c r="AS14" s="63"/>
      <c r="AT14" s="63"/>
      <c r="AU14" s="63"/>
      <c r="AV14" s="63"/>
      <c r="AW14" s="62"/>
      <c r="AX14" s="62"/>
      <c r="AY14" s="63"/>
      <c r="AZ14" s="63"/>
      <c r="BC14" s="65"/>
      <c r="BD14" s="67"/>
      <c r="BE14" s="67"/>
      <c r="BF14" s="67"/>
      <c r="BG14" s="68"/>
      <c r="BI14" s="40">
        <f ca="1" t="shared" si="1"/>
        <v>6</v>
      </c>
      <c r="BJ14" s="69" t="str">
        <f t="shared" si="2"/>
        <v>BREVET Victor</v>
      </c>
      <c r="BK14" s="69" t="str">
        <f t="shared" si="3"/>
        <v>M</v>
      </c>
      <c r="BL14" s="69">
        <f t="shared" si="4"/>
        <v>63</v>
      </c>
      <c r="BM14" s="69" t="str">
        <f t="shared" si="5"/>
        <v>STE LUCE JUDO-JUJITSU</v>
      </c>
      <c r="BN14" s="61"/>
      <c r="BO14" s="61"/>
      <c r="BP14" s="61"/>
      <c r="BQ14" s="61"/>
      <c r="BR14" s="61"/>
      <c r="BS14" s="60"/>
      <c r="BT14" s="61"/>
      <c r="BU14" s="61"/>
      <c r="BV14" s="61"/>
      <c r="BW14" s="60"/>
      <c r="BX14" s="61"/>
      <c r="BY14" s="60"/>
      <c r="BZ14" s="61"/>
      <c r="CA14" s="61"/>
      <c r="CB14" s="61"/>
      <c r="CC14" s="61"/>
      <c r="CD14" s="61"/>
      <c r="CE14" s="61"/>
      <c r="CF14" s="60"/>
      <c r="CG14" s="61"/>
      <c r="CH14" s="61"/>
      <c r="CI14" s="60"/>
      <c r="CJ14" s="61"/>
      <c r="CK14" s="61"/>
      <c r="CL14" s="61"/>
      <c r="CN14" s="65"/>
      <c r="CO14" s="67"/>
      <c r="CP14" s="67"/>
      <c r="CQ14" s="68"/>
    </row>
    <row r="15" spans="1:95" s="48" customFormat="1" ht="21" customHeight="1">
      <c r="A15" s="57" t="s">
        <v>68</v>
      </c>
      <c r="B15" s="57">
        <v>72</v>
      </c>
      <c r="C15" s="52">
        <f ca="1" t="shared" si="0"/>
        <v>7</v>
      </c>
      <c r="D15" s="58" t="s">
        <v>274</v>
      </c>
      <c r="E15" s="57" t="s">
        <v>70</v>
      </c>
      <c r="F15" s="57">
        <v>65</v>
      </c>
      <c r="G15" s="59" t="s">
        <v>275</v>
      </c>
      <c r="H15" s="61"/>
      <c r="I15" s="61"/>
      <c r="J15" s="61"/>
      <c r="K15" s="61"/>
      <c r="L15" s="60" t="s">
        <v>88</v>
      </c>
      <c r="M15" s="61"/>
      <c r="N15" s="61"/>
      <c r="O15" s="60"/>
      <c r="P15" s="61"/>
      <c r="Q15" s="61"/>
      <c r="R15" s="61"/>
      <c r="S15" s="61"/>
      <c r="T15" s="61"/>
      <c r="U15" s="60"/>
      <c r="V15" s="61"/>
      <c r="W15" s="61"/>
      <c r="X15" s="60"/>
      <c r="Y15" s="61"/>
      <c r="Z15" s="61"/>
      <c r="AA15" s="60"/>
      <c r="AB15" s="61"/>
      <c r="AC15" s="61"/>
      <c r="AD15" s="61"/>
      <c r="AE15" s="61"/>
      <c r="AF15" s="61"/>
      <c r="AG15" s="63"/>
      <c r="AH15" s="63"/>
      <c r="AI15" s="63"/>
      <c r="AJ15" s="63"/>
      <c r="AK15" s="63"/>
      <c r="AL15" s="63"/>
      <c r="AM15" s="63"/>
      <c r="AN15" s="62"/>
      <c r="AO15" s="63"/>
      <c r="AP15" s="62"/>
      <c r="AQ15" s="63"/>
      <c r="AR15" s="63"/>
      <c r="AS15" s="63"/>
      <c r="AT15" s="63"/>
      <c r="AU15" s="63"/>
      <c r="AV15" s="63"/>
      <c r="AW15" s="62"/>
      <c r="AX15" s="63"/>
      <c r="AY15" s="62"/>
      <c r="AZ15" s="63"/>
      <c r="BC15" s="65"/>
      <c r="BD15" s="67"/>
      <c r="BE15" s="67"/>
      <c r="BF15" s="67"/>
      <c r="BG15" s="68"/>
      <c r="BI15" s="40">
        <f ca="1" t="shared" si="1"/>
        <v>7</v>
      </c>
      <c r="BJ15" s="69" t="str">
        <f t="shared" si="2"/>
        <v>LELIEVRE Lucas</v>
      </c>
      <c r="BK15" s="69" t="str">
        <f t="shared" si="3"/>
        <v>M</v>
      </c>
      <c r="BL15" s="69">
        <f t="shared" si="4"/>
        <v>65</v>
      </c>
      <c r="BM15" s="69" t="str">
        <f t="shared" si="5"/>
        <v>JC CHAMPAGNE CONLINOISE</v>
      </c>
      <c r="BN15" s="61"/>
      <c r="BO15" s="61"/>
      <c r="BP15" s="61"/>
      <c r="BQ15" s="61"/>
      <c r="BR15" s="60"/>
      <c r="BS15" s="61"/>
      <c r="BT15" s="61"/>
      <c r="BU15" s="60"/>
      <c r="BV15" s="61"/>
      <c r="BW15" s="61"/>
      <c r="BX15" s="61"/>
      <c r="BY15" s="61"/>
      <c r="BZ15" s="61"/>
      <c r="CA15" s="60"/>
      <c r="CB15" s="61"/>
      <c r="CC15" s="61"/>
      <c r="CD15" s="60"/>
      <c r="CE15" s="61"/>
      <c r="CF15" s="61"/>
      <c r="CG15" s="60"/>
      <c r="CH15" s="61"/>
      <c r="CI15" s="61"/>
      <c r="CJ15" s="61"/>
      <c r="CK15" s="61"/>
      <c r="CL15" s="61"/>
      <c r="CN15" s="65"/>
      <c r="CO15" s="67"/>
      <c r="CP15" s="67"/>
      <c r="CQ15" s="68"/>
    </row>
    <row r="16" spans="1:95" s="48" customFormat="1" ht="21" customHeight="1">
      <c r="A16" s="57" t="s">
        <v>68</v>
      </c>
      <c r="B16" s="57">
        <v>44</v>
      </c>
      <c r="C16" s="52">
        <f ca="1" t="shared" si="0"/>
        <v>8</v>
      </c>
      <c r="D16" s="58" t="s">
        <v>276</v>
      </c>
      <c r="E16" s="57" t="s">
        <v>70</v>
      </c>
      <c r="F16" s="57">
        <v>66</v>
      </c>
      <c r="G16" s="59" t="s">
        <v>277</v>
      </c>
      <c r="H16" s="61"/>
      <c r="I16" s="60" t="s">
        <v>72</v>
      </c>
      <c r="J16" s="61"/>
      <c r="K16" s="61"/>
      <c r="L16" s="61"/>
      <c r="M16" s="61"/>
      <c r="N16" s="60" t="s">
        <v>72</v>
      </c>
      <c r="O16" s="61"/>
      <c r="P16" s="61"/>
      <c r="Q16" s="61"/>
      <c r="R16" s="61"/>
      <c r="S16" s="61"/>
      <c r="T16" s="60" t="s">
        <v>90</v>
      </c>
      <c r="U16" s="61"/>
      <c r="V16" s="61"/>
      <c r="W16" s="61"/>
      <c r="X16" s="61"/>
      <c r="Y16" s="60" t="s">
        <v>88</v>
      </c>
      <c r="Z16" s="61"/>
      <c r="AA16" s="61"/>
      <c r="AB16" s="61"/>
      <c r="AC16" s="61"/>
      <c r="AD16" s="60" t="s">
        <v>72</v>
      </c>
      <c r="AE16" s="61"/>
      <c r="AF16" s="61"/>
      <c r="AG16" s="63"/>
      <c r="AH16" s="62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2"/>
      <c r="AW16" s="63"/>
      <c r="AX16" s="62"/>
      <c r="AY16" s="62"/>
      <c r="AZ16" s="63"/>
      <c r="BC16" s="65"/>
      <c r="BD16" s="67"/>
      <c r="BE16" s="67"/>
      <c r="BF16" s="67"/>
      <c r="BG16" s="68"/>
      <c r="BI16" s="40">
        <f ca="1" t="shared" si="1"/>
        <v>8</v>
      </c>
      <c r="BJ16" s="69" t="str">
        <f t="shared" si="2"/>
        <v>BIZEUL Alexandre</v>
      </c>
      <c r="BK16" s="69" t="str">
        <f t="shared" si="3"/>
        <v>M</v>
      </c>
      <c r="BL16" s="69">
        <f t="shared" si="4"/>
        <v>66</v>
      </c>
      <c r="BM16" s="69" t="str">
        <f t="shared" si="5"/>
        <v>GRANDCHAMP ARTS MARTIAUX</v>
      </c>
      <c r="BN16" s="61"/>
      <c r="BO16" s="60"/>
      <c r="BP16" s="61"/>
      <c r="BQ16" s="61"/>
      <c r="BR16" s="61"/>
      <c r="BS16" s="61"/>
      <c r="BT16" s="60"/>
      <c r="BU16" s="61"/>
      <c r="BV16" s="61"/>
      <c r="BW16" s="61"/>
      <c r="BX16" s="61"/>
      <c r="BY16" s="61"/>
      <c r="BZ16" s="60"/>
      <c r="CA16" s="61"/>
      <c r="CB16" s="61"/>
      <c r="CC16" s="61"/>
      <c r="CD16" s="61"/>
      <c r="CE16" s="60"/>
      <c r="CF16" s="61"/>
      <c r="CG16" s="61"/>
      <c r="CH16" s="61"/>
      <c r="CI16" s="61"/>
      <c r="CJ16" s="60"/>
      <c r="CK16" s="61"/>
      <c r="CL16" s="61"/>
      <c r="CN16" s="65"/>
      <c r="CO16" s="67"/>
      <c r="CP16" s="67"/>
      <c r="CQ16" s="68"/>
    </row>
    <row r="17" spans="1:95" s="48" customFormat="1" ht="21" customHeight="1">
      <c r="A17" s="57" t="s">
        <v>68</v>
      </c>
      <c r="B17" s="57">
        <v>72</v>
      </c>
      <c r="C17" s="52">
        <f ca="1" t="shared" si="0"/>
        <v>9</v>
      </c>
      <c r="D17" s="58" t="s">
        <v>278</v>
      </c>
      <c r="E17" s="57" t="s">
        <v>70</v>
      </c>
      <c r="F17" s="57">
        <v>69</v>
      </c>
      <c r="G17" s="59" t="s">
        <v>279</v>
      </c>
      <c r="H17" s="61"/>
      <c r="I17" s="61"/>
      <c r="J17" s="61"/>
      <c r="K17" s="60" t="s">
        <v>74</v>
      </c>
      <c r="L17" s="61"/>
      <c r="M17" s="61"/>
      <c r="N17" s="61"/>
      <c r="O17" s="61"/>
      <c r="P17" s="61"/>
      <c r="Q17" s="60" t="s">
        <v>75</v>
      </c>
      <c r="R17" s="61"/>
      <c r="S17" s="61"/>
      <c r="T17" s="60" t="s">
        <v>84</v>
      </c>
      <c r="U17" s="61"/>
      <c r="V17" s="61"/>
      <c r="W17" s="61"/>
      <c r="X17" s="60"/>
      <c r="Y17" s="61"/>
      <c r="Z17" s="61"/>
      <c r="AA17" s="61"/>
      <c r="AB17" s="61"/>
      <c r="AC17" s="61"/>
      <c r="AD17" s="61"/>
      <c r="AE17" s="60" t="s">
        <v>75</v>
      </c>
      <c r="AF17" s="61"/>
      <c r="AG17" s="63"/>
      <c r="AH17" s="63"/>
      <c r="AI17" s="62"/>
      <c r="AJ17" s="63"/>
      <c r="AK17" s="63"/>
      <c r="AL17" s="63"/>
      <c r="AM17" s="63"/>
      <c r="AN17" s="63"/>
      <c r="AO17" s="63"/>
      <c r="AP17" s="63"/>
      <c r="AQ17" s="62"/>
      <c r="AR17" s="63"/>
      <c r="AS17" s="63"/>
      <c r="AT17" s="62" t="s">
        <v>97</v>
      </c>
      <c r="AU17" s="63"/>
      <c r="AV17" s="63"/>
      <c r="AW17" s="63"/>
      <c r="AX17" s="63"/>
      <c r="AY17" s="63"/>
      <c r="AZ17" s="62"/>
      <c r="BC17" s="65"/>
      <c r="BD17" s="67"/>
      <c r="BE17" s="67"/>
      <c r="BF17" s="67"/>
      <c r="BG17" s="68"/>
      <c r="BI17" s="40">
        <f ca="1" t="shared" si="1"/>
        <v>9</v>
      </c>
      <c r="BJ17" s="69" t="str">
        <f t="shared" si="2"/>
        <v>MILANDE Clement</v>
      </c>
      <c r="BK17" s="69" t="str">
        <f t="shared" si="3"/>
        <v>M</v>
      </c>
      <c r="BL17" s="69">
        <f t="shared" si="4"/>
        <v>69</v>
      </c>
      <c r="BM17" s="69" t="str">
        <f t="shared" si="5"/>
        <v>JUDO CLUB DE PONTVALLAIN</v>
      </c>
      <c r="BN17" s="61"/>
      <c r="BO17" s="61"/>
      <c r="BP17" s="61"/>
      <c r="BQ17" s="60"/>
      <c r="BR17" s="61"/>
      <c r="BS17" s="61"/>
      <c r="BT17" s="61"/>
      <c r="BU17" s="61"/>
      <c r="BV17" s="61"/>
      <c r="BW17" s="60"/>
      <c r="BX17" s="61"/>
      <c r="BY17" s="61"/>
      <c r="BZ17" s="60"/>
      <c r="CA17" s="61"/>
      <c r="CB17" s="61"/>
      <c r="CC17" s="61"/>
      <c r="CD17" s="60"/>
      <c r="CE17" s="61"/>
      <c r="CF17" s="61"/>
      <c r="CG17" s="61"/>
      <c r="CH17" s="61"/>
      <c r="CI17" s="61"/>
      <c r="CJ17" s="61"/>
      <c r="CK17" s="60"/>
      <c r="CL17" s="61"/>
      <c r="CN17" s="65"/>
      <c r="CO17" s="67"/>
      <c r="CP17" s="67"/>
      <c r="CQ17" s="68"/>
    </row>
    <row r="18" spans="1:95" s="48" customFormat="1" ht="21" customHeight="1" thickBot="1">
      <c r="A18" s="57" t="s">
        <v>68</v>
      </c>
      <c r="B18" s="57">
        <v>44</v>
      </c>
      <c r="C18" s="52">
        <f ca="1" t="shared" si="0"/>
        <v>10</v>
      </c>
      <c r="D18" s="69" t="s">
        <v>280</v>
      </c>
      <c r="E18" s="57" t="s">
        <v>70</v>
      </c>
      <c r="F18" s="57">
        <v>70</v>
      </c>
      <c r="G18" s="59" t="s">
        <v>281</v>
      </c>
      <c r="H18" s="61"/>
      <c r="I18" s="60" t="s">
        <v>100</v>
      </c>
      <c r="J18" s="61"/>
      <c r="K18" s="61"/>
      <c r="L18" s="60" t="s">
        <v>72</v>
      </c>
      <c r="M18" s="61"/>
      <c r="N18" s="61"/>
      <c r="O18" s="61"/>
      <c r="P18" s="61"/>
      <c r="Q18" s="61"/>
      <c r="R18" s="61"/>
      <c r="S18" s="61"/>
      <c r="T18" s="61"/>
      <c r="U18" s="61"/>
      <c r="V18" s="60" t="s">
        <v>97</v>
      </c>
      <c r="W18" s="61"/>
      <c r="X18" s="61"/>
      <c r="Y18" s="61"/>
      <c r="Z18" s="61"/>
      <c r="AA18" s="61"/>
      <c r="AB18" s="61"/>
      <c r="AC18" s="60" t="s">
        <v>88</v>
      </c>
      <c r="AD18" s="61"/>
      <c r="AE18" s="61"/>
      <c r="AF18" s="60"/>
      <c r="AG18" s="63"/>
      <c r="AH18" s="63"/>
      <c r="AI18" s="63"/>
      <c r="AJ18" s="62"/>
      <c r="AK18" s="63"/>
      <c r="AL18" s="63"/>
      <c r="AM18" s="63"/>
      <c r="AN18" s="63"/>
      <c r="AO18" s="63"/>
      <c r="AP18" s="63"/>
      <c r="AQ18" s="63"/>
      <c r="AR18" s="62"/>
      <c r="AS18" s="63"/>
      <c r="AT18" s="63"/>
      <c r="AU18" s="62"/>
      <c r="AV18" s="63"/>
      <c r="AW18" s="63"/>
      <c r="AX18" s="63"/>
      <c r="AY18" s="63"/>
      <c r="AZ18" s="62"/>
      <c r="BC18" s="70"/>
      <c r="BD18" s="71"/>
      <c r="BE18" s="71"/>
      <c r="BF18" s="71"/>
      <c r="BG18" s="72"/>
      <c r="BI18" s="40">
        <f ca="1" t="shared" si="1"/>
        <v>10</v>
      </c>
      <c r="BJ18" s="69" t="str">
        <f t="shared" si="2"/>
        <v>AERE BENOIT</v>
      </c>
      <c r="BK18" s="69" t="str">
        <f t="shared" si="3"/>
        <v>M</v>
      </c>
      <c r="BL18" s="69">
        <f t="shared" si="4"/>
        <v>70</v>
      </c>
      <c r="BM18" s="69" t="str">
        <f t="shared" si="5"/>
        <v>JAC</v>
      </c>
      <c r="BN18" s="61"/>
      <c r="BO18" s="60"/>
      <c r="BP18" s="61"/>
      <c r="BQ18" s="61"/>
      <c r="BR18" s="60"/>
      <c r="BS18" s="61"/>
      <c r="BT18" s="61"/>
      <c r="BU18" s="61"/>
      <c r="BV18" s="61"/>
      <c r="BW18" s="61"/>
      <c r="BX18" s="61"/>
      <c r="BY18" s="61"/>
      <c r="BZ18" s="61"/>
      <c r="CA18" s="61"/>
      <c r="CB18" s="60"/>
      <c r="CC18" s="61"/>
      <c r="CD18" s="61"/>
      <c r="CE18" s="61"/>
      <c r="CF18" s="61"/>
      <c r="CG18" s="61"/>
      <c r="CH18" s="61"/>
      <c r="CI18" s="60"/>
      <c r="CJ18" s="61"/>
      <c r="CK18" s="61"/>
      <c r="CL18" s="60"/>
      <c r="CN18" s="70"/>
      <c r="CO18" s="71"/>
      <c r="CP18" s="71"/>
      <c r="CQ18" s="72"/>
    </row>
    <row r="19" spans="1:90" s="48" customFormat="1" ht="24.75" customHeight="1" thickBot="1">
      <c r="A19" s="64"/>
      <c r="B19" s="64"/>
      <c r="C19" s="73"/>
      <c r="D19" s="74"/>
      <c r="E19" s="74"/>
      <c r="F19" s="74"/>
      <c r="G19" s="74"/>
      <c r="H19" s="64"/>
      <c r="I19" s="64"/>
      <c r="J19" s="64"/>
      <c r="K19" s="64"/>
      <c r="L19" s="64"/>
      <c r="M19" s="75" t="s">
        <v>103</v>
      </c>
      <c r="N19" s="75"/>
      <c r="O19" s="75"/>
      <c r="P19" s="75"/>
      <c r="Q19" s="76"/>
      <c r="R19" s="64"/>
      <c r="S19" s="64"/>
      <c r="T19" s="64"/>
      <c r="U19" s="64"/>
      <c r="V19" s="64"/>
      <c r="Y19" s="77"/>
      <c r="Z19" s="77"/>
      <c r="AA19" s="77"/>
      <c r="AB19" s="77"/>
      <c r="AC19" s="77"/>
      <c r="AD19" s="77"/>
      <c r="AE19" s="77"/>
      <c r="AF19" s="77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I19" s="73"/>
      <c r="BJ19" s="74"/>
      <c r="BK19" s="74"/>
      <c r="BL19" s="74"/>
      <c r="BM19" s="74"/>
      <c r="BN19" s="64"/>
      <c r="BO19" s="64"/>
      <c r="BP19" s="64"/>
      <c r="BQ19" s="64"/>
      <c r="BR19" s="64"/>
      <c r="BS19" s="78" t="s">
        <v>103</v>
      </c>
      <c r="BT19" s="78"/>
      <c r="BU19" s="78"/>
      <c r="BV19" s="78"/>
      <c r="BW19" s="78" t="s">
        <v>104</v>
      </c>
      <c r="BX19" s="78"/>
      <c r="BY19" s="78"/>
      <c r="BZ19" s="78"/>
      <c r="CA19" s="64"/>
      <c r="CB19" s="64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1:95" s="48" customFormat="1" ht="24" customHeight="1" thickBot="1">
      <c r="A20" s="40" t="s">
        <v>14</v>
      </c>
      <c r="B20" s="40" t="s">
        <v>15</v>
      </c>
      <c r="C20" s="41" t="s">
        <v>16</v>
      </c>
      <c r="D20" s="79" t="s">
        <v>17</v>
      </c>
      <c r="E20" s="79" t="s">
        <v>18</v>
      </c>
      <c r="F20" s="50" t="s">
        <v>105</v>
      </c>
      <c r="G20" s="80" t="s">
        <v>20</v>
      </c>
      <c r="H20" s="81" t="s">
        <v>106</v>
      </c>
      <c r="I20" s="82" t="s">
        <v>107</v>
      </c>
      <c r="J20" s="82" t="s">
        <v>108</v>
      </c>
      <c r="K20" s="82" t="s">
        <v>109</v>
      </c>
      <c r="L20" s="83" t="s">
        <v>110</v>
      </c>
      <c r="M20" s="84" t="s">
        <v>111</v>
      </c>
      <c r="N20" s="85" t="s">
        <v>112</v>
      </c>
      <c r="O20" s="85" t="s">
        <v>113</v>
      </c>
      <c r="P20" s="86" t="s">
        <v>114</v>
      </c>
      <c r="Q20" s="87" t="s">
        <v>115</v>
      </c>
      <c r="R20" s="88"/>
      <c r="S20" s="89" t="s">
        <v>116</v>
      </c>
      <c r="T20" s="90" t="s">
        <v>117</v>
      </c>
      <c r="U20" s="91"/>
      <c r="V20" s="3"/>
      <c r="W20" s="92" t="s">
        <v>118</v>
      </c>
      <c r="X20" s="93"/>
      <c r="Y20" s="93"/>
      <c r="Z20" s="93"/>
      <c r="AA20" s="94"/>
      <c r="AB20" s="95"/>
      <c r="AC20" s="95"/>
      <c r="AD20" s="95"/>
      <c r="AE20" s="95"/>
      <c r="AF20" s="95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BC20" s="32" t="s">
        <v>119</v>
      </c>
      <c r="BD20" s="33" t="s">
        <v>120</v>
      </c>
      <c r="BE20" s="33" t="s">
        <v>121</v>
      </c>
      <c r="BF20" s="33" t="s">
        <v>122</v>
      </c>
      <c r="BG20" s="34" t="s">
        <v>123</v>
      </c>
      <c r="BI20" s="41" t="s">
        <v>16</v>
      </c>
      <c r="BJ20" s="79" t="s">
        <v>17</v>
      </c>
      <c r="BK20" s="79" t="s">
        <v>18</v>
      </c>
      <c r="BL20" s="50" t="s">
        <v>105</v>
      </c>
      <c r="BM20" s="80" t="s">
        <v>20</v>
      </c>
      <c r="BN20" s="81" t="s">
        <v>106</v>
      </c>
      <c r="BO20" s="82" t="s">
        <v>107</v>
      </c>
      <c r="BP20" s="82" t="s">
        <v>108</v>
      </c>
      <c r="BQ20" s="82" t="s">
        <v>109</v>
      </c>
      <c r="BR20" s="83" t="s">
        <v>110</v>
      </c>
      <c r="BS20" s="84" t="s">
        <v>111</v>
      </c>
      <c r="BT20" s="85" t="s">
        <v>112</v>
      </c>
      <c r="BU20" s="85" t="s">
        <v>113</v>
      </c>
      <c r="BV20" s="86" t="s">
        <v>114</v>
      </c>
      <c r="BW20" s="81" t="s">
        <v>119</v>
      </c>
      <c r="BX20" s="82" t="s">
        <v>120</v>
      </c>
      <c r="BY20" s="82" t="s">
        <v>121</v>
      </c>
      <c r="BZ20" s="83" t="s">
        <v>122</v>
      </c>
      <c r="CA20" s="87" t="s">
        <v>115</v>
      </c>
      <c r="CB20" s="88"/>
      <c r="CC20" s="89" t="s">
        <v>116</v>
      </c>
      <c r="CD20" s="90" t="s">
        <v>117</v>
      </c>
      <c r="CE20" s="91"/>
      <c r="CF20" s="3"/>
      <c r="CG20" s="92" t="s">
        <v>118</v>
      </c>
      <c r="CH20" s="93"/>
      <c r="CI20" s="93"/>
      <c r="CJ20" s="93"/>
      <c r="CK20" s="94"/>
      <c r="CL20" s="97"/>
      <c r="CM20" s="98"/>
      <c r="CN20" s="99"/>
      <c r="CO20" s="33"/>
      <c r="CP20" s="33"/>
      <c r="CQ20" s="34"/>
    </row>
    <row r="21" spans="1:95" s="48" customFormat="1" ht="21" customHeight="1">
      <c r="A21" s="57" t="str">
        <f aca="true" ca="1" t="shared" si="6" ref="A21:B30">OFFSET(A21,-12,0)</f>
        <v>PDL</v>
      </c>
      <c r="B21" s="57">
        <f ca="1" t="shared" si="6"/>
        <v>44</v>
      </c>
      <c r="C21" s="40">
        <v>1</v>
      </c>
      <c r="D21" s="100" t="str">
        <f aca="true" ca="1" t="shared" si="7" ref="D21:E30">OFFSET(D21,-12,0)</f>
        <v>ROY Tom</v>
      </c>
      <c r="E21" s="57" t="str">
        <f ca="1" t="shared" si="7"/>
        <v>M</v>
      </c>
      <c r="F21" s="57">
        <v>81</v>
      </c>
      <c r="G21" s="101" t="str">
        <f aca="true" ca="1" t="shared" si="8" ref="G21:G30">OFFSET(G21,-12,0)</f>
        <v>ASB REZE</v>
      </c>
      <c r="H21" s="102">
        <v>0</v>
      </c>
      <c r="I21" s="103">
        <v>7</v>
      </c>
      <c r="J21" s="103">
        <v>10</v>
      </c>
      <c r="K21" s="103">
        <v>10</v>
      </c>
      <c r="L21" s="104" t="str">
        <f>IF(M21&lt;&gt;"","-","")</f>
        <v>-</v>
      </c>
      <c r="M21" s="105" t="s">
        <v>124</v>
      </c>
      <c r="N21" s="106"/>
      <c r="O21" s="106"/>
      <c r="P21" s="107"/>
      <c r="Q21" s="108">
        <f aca="true" t="shared" si="9" ref="Q21:Q30">SUM(H21:P21,BC21:BG21)</f>
        <v>27</v>
      </c>
      <c r="R21" s="109"/>
      <c r="S21" s="110"/>
      <c r="T21" s="142">
        <f aca="true" ca="1" t="shared" si="10" ref="T21:T30">SUM(OFFSET(T21,0,-14),OFFSET(T21,0,-3))</f>
        <v>108</v>
      </c>
      <c r="U21" s="91"/>
      <c r="V21" s="3"/>
      <c r="W21" s="286" t="s">
        <v>46</v>
      </c>
      <c r="X21" s="112" t="s">
        <v>47</v>
      </c>
      <c r="Y21" s="112" t="s">
        <v>48</v>
      </c>
      <c r="Z21" s="259" t="s">
        <v>49</v>
      </c>
      <c r="AA21" s="256" t="s">
        <v>50</v>
      </c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BC21" s="65"/>
      <c r="BD21" s="66"/>
      <c r="BE21" s="67"/>
      <c r="BF21" s="67"/>
      <c r="BG21" s="68"/>
      <c r="BI21" s="40">
        <v>1</v>
      </c>
      <c r="BJ21" s="57" t="str">
        <f aca="true" t="shared" si="11" ref="BJ21:BJ30">D21</f>
        <v>ROY Tom</v>
      </c>
      <c r="BK21" s="57" t="str">
        <f aca="true" t="shared" si="12" ref="BK21:BK30">E21</f>
        <v>M</v>
      </c>
      <c r="BL21" s="57">
        <f aca="true" t="shared" si="13" ref="BL21:BL30">F21</f>
        <v>81</v>
      </c>
      <c r="BM21" s="57" t="str">
        <f aca="true" t="shared" si="14" ref="BM21:BM30">G21</f>
        <v>ASB REZE</v>
      </c>
      <c r="BN21" s="102"/>
      <c r="BO21" s="103"/>
      <c r="BP21" s="103"/>
      <c r="BQ21" s="103"/>
      <c r="BR21" s="104"/>
      <c r="BS21" s="105"/>
      <c r="BT21" s="106"/>
      <c r="BU21" s="106"/>
      <c r="BV21" s="107"/>
      <c r="BW21" s="102"/>
      <c r="BX21" s="103"/>
      <c r="BY21" s="103"/>
      <c r="BZ21" s="104"/>
      <c r="CA21" s="114"/>
      <c r="CB21" s="115"/>
      <c r="CC21" s="110"/>
      <c r="CD21" s="90"/>
      <c r="CE21" s="91"/>
      <c r="CF21" s="3"/>
      <c r="CG21" s="37" t="s">
        <v>46</v>
      </c>
      <c r="CH21" s="38" t="s">
        <v>47</v>
      </c>
      <c r="CI21" s="38" t="s">
        <v>48</v>
      </c>
      <c r="CJ21" s="38" t="s">
        <v>49</v>
      </c>
      <c r="CK21" s="39" t="s">
        <v>50</v>
      </c>
      <c r="CL21" s="96"/>
      <c r="CM21" s="116"/>
      <c r="CN21" s="117"/>
      <c r="CO21" s="118"/>
      <c r="CP21" s="118"/>
      <c r="CQ21" s="119"/>
    </row>
    <row r="22" spans="1:95" s="48" customFormat="1" ht="21" customHeight="1">
      <c r="A22" s="57" t="str">
        <f ca="1" t="shared" si="6"/>
        <v>PDL</v>
      </c>
      <c r="B22" s="57">
        <f ca="1" t="shared" si="6"/>
        <v>44</v>
      </c>
      <c r="C22" s="40">
        <v>2</v>
      </c>
      <c r="D22" s="57" t="str">
        <f ca="1" t="shared" si="7"/>
        <v>BOCHEREAU Arthur</v>
      </c>
      <c r="E22" s="57" t="str">
        <f ca="1" t="shared" si="7"/>
        <v>M</v>
      </c>
      <c r="F22" s="57">
        <v>10</v>
      </c>
      <c r="G22" s="101" t="str">
        <f ca="1" t="shared" si="8"/>
        <v>ASB REZE</v>
      </c>
      <c r="H22" s="120">
        <v>7</v>
      </c>
      <c r="I22" s="121">
        <v>0</v>
      </c>
      <c r="J22" s="121">
        <v>0</v>
      </c>
      <c r="K22" s="121">
        <v>0</v>
      </c>
      <c r="L22" s="122">
        <f>IF(M22&lt;&gt;"","-","")</f>
      </c>
      <c r="M22" s="123"/>
      <c r="N22" s="124"/>
      <c r="O22" s="124"/>
      <c r="P22" s="125"/>
      <c r="Q22" s="126">
        <f t="shared" si="9"/>
        <v>7</v>
      </c>
      <c r="R22" s="127"/>
      <c r="S22" s="110"/>
      <c r="T22" s="90">
        <f ca="1" t="shared" si="10"/>
        <v>17</v>
      </c>
      <c r="U22" s="91"/>
      <c r="V22" s="3"/>
      <c r="W22" s="128" t="s">
        <v>51</v>
      </c>
      <c r="X22" s="43" t="s">
        <v>52</v>
      </c>
      <c r="Y22" s="43" t="s">
        <v>53</v>
      </c>
      <c r="Z22" s="43" t="s">
        <v>54</v>
      </c>
      <c r="AA22" s="129" t="s">
        <v>55</v>
      </c>
      <c r="AB22" s="96"/>
      <c r="AC22" s="96"/>
      <c r="AD22" s="96"/>
      <c r="AE22" s="96"/>
      <c r="AF22" s="96"/>
      <c r="AG22" s="96"/>
      <c r="AH22" s="96"/>
      <c r="AI22" s="96"/>
      <c r="AJ22" s="130"/>
      <c r="AK22" s="130"/>
      <c r="AL22" s="130"/>
      <c r="AM22" s="130"/>
      <c r="AN22" s="130"/>
      <c r="AO22" s="130"/>
      <c r="AP22" s="130"/>
      <c r="BC22" s="65"/>
      <c r="BD22" s="66"/>
      <c r="BE22" s="67"/>
      <c r="BF22" s="67"/>
      <c r="BG22" s="68"/>
      <c r="BI22" s="40">
        <v>2</v>
      </c>
      <c r="BJ22" s="57" t="str">
        <f t="shared" si="11"/>
        <v>BOCHEREAU Arthur</v>
      </c>
      <c r="BK22" s="57" t="str">
        <f t="shared" si="12"/>
        <v>M</v>
      </c>
      <c r="BL22" s="57">
        <f t="shared" si="13"/>
        <v>10</v>
      </c>
      <c r="BM22" s="57" t="str">
        <f t="shared" si="14"/>
        <v>ASB REZE</v>
      </c>
      <c r="BN22" s="120"/>
      <c r="BO22" s="121"/>
      <c r="BP22" s="121"/>
      <c r="BQ22" s="121"/>
      <c r="BR22" s="122"/>
      <c r="BS22" s="123"/>
      <c r="BT22" s="124"/>
      <c r="BU22" s="124"/>
      <c r="BV22" s="125"/>
      <c r="BW22" s="120"/>
      <c r="BX22" s="121"/>
      <c r="BY22" s="121"/>
      <c r="BZ22" s="122"/>
      <c r="CA22" s="131"/>
      <c r="CB22" s="132"/>
      <c r="CC22" s="110"/>
      <c r="CD22" s="90"/>
      <c r="CE22" s="91"/>
      <c r="CF22" s="3"/>
      <c r="CG22" s="53" t="s">
        <v>51</v>
      </c>
      <c r="CH22" s="52" t="s">
        <v>52</v>
      </c>
      <c r="CI22" s="52" t="s">
        <v>53</v>
      </c>
      <c r="CJ22" s="52" t="s">
        <v>54</v>
      </c>
      <c r="CK22" s="54" t="s">
        <v>55</v>
      </c>
      <c r="CL22" s="96"/>
      <c r="CM22" s="116"/>
      <c r="CN22" s="117"/>
      <c r="CO22" s="118"/>
      <c r="CP22" s="118"/>
      <c r="CQ22" s="119"/>
    </row>
    <row r="23" spans="1:95" s="48" customFormat="1" ht="21" customHeight="1">
      <c r="A23" s="57" t="str">
        <f ca="1" t="shared" si="6"/>
        <v>BRE</v>
      </c>
      <c r="B23" s="57">
        <f ca="1" t="shared" si="6"/>
        <v>56</v>
      </c>
      <c r="C23" s="40">
        <v>3</v>
      </c>
      <c r="D23" s="100" t="str">
        <f ca="1" t="shared" si="7"/>
        <v>BRUDER Quentin</v>
      </c>
      <c r="E23" s="57" t="str">
        <f ca="1" t="shared" si="7"/>
        <v>M</v>
      </c>
      <c r="F23" s="57">
        <v>40</v>
      </c>
      <c r="G23" s="101" t="str">
        <f ca="1" t="shared" si="8"/>
        <v>JUDO CLUB 56</v>
      </c>
      <c r="H23" s="120">
        <v>10</v>
      </c>
      <c r="I23" s="121">
        <v>0</v>
      </c>
      <c r="J23" s="121">
        <v>7</v>
      </c>
      <c r="K23" s="121">
        <v>0</v>
      </c>
      <c r="L23" s="122" t="str">
        <f>IF(M23&lt;&gt;"","-","")</f>
        <v>-</v>
      </c>
      <c r="M23" s="123">
        <v>0</v>
      </c>
      <c r="N23" s="124"/>
      <c r="O23" s="124"/>
      <c r="P23" s="125"/>
      <c r="Q23" s="126">
        <f t="shared" si="9"/>
        <v>17</v>
      </c>
      <c r="R23" s="127"/>
      <c r="S23" s="110"/>
      <c r="T23" s="90">
        <f ca="1" t="shared" si="10"/>
        <v>57</v>
      </c>
      <c r="U23" s="91"/>
      <c r="V23" s="3"/>
      <c r="W23" s="167" t="s">
        <v>56</v>
      </c>
      <c r="X23" s="47" t="s">
        <v>57</v>
      </c>
      <c r="Y23" s="43" t="s">
        <v>58</v>
      </c>
      <c r="Z23" s="133" t="s">
        <v>59</v>
      </c>
      <c r="AA23" s="257" t="s">
        <v>60</v>
      </c>
      <c r="AG23" s="96"/>
      <c r="BC23" s="65"/>
      <c r="BD23" s="66"/>
      <c r="BE23" s="67"/>
      <c r="BF23" s="67"/>
      <c r="BG23" s="68"/>
      <c r="BI23" s="40">
        <v>3</v>
      </c>
      <c r="BJ23" s="57" t="str">
        <f t="shared" si="11"/>
        <v>BRUDER Quentin</v>
      </c>
      <c r="BK23" s="57" t="str">
        <f t="shared" si="12"/>
        <v>M</v>
      </c>
      <c r="BL23" s="57">
        <f t="shared" si="13"/>
        <v>40</v>
      </c>
      <c r="BM23" s="57" t="str">
        <f t="shared" si="14"/>
        <v>JUDO CLUB 56</v>
      </c>
      <c r="BN23" s="120"/>
      <c r="BO23" s="121"/>
      <c r="BP23" s="121"/>
      <c r="BQ23" s="121"/>
      <c r="BR23" s="122"/>
      <c r="BS23" s="123"/>
      <c r="BT23" s="124"/>
      <c r="BU23" s="124"/>
      <c r="BV23" s="125"/>
      <c r="BW23" s="120"/>
      <c r="BX23" s="121"/>
      <c r="BY23" s="121"/>
      <c r="BZ23" s="122"/>
      <c r="CA23" s="131"/>
      <c r="CB23" s="132"/>
      <c r="CC23" s="110"/>
      <c r="CD23" s="90"/>
      <c r="CE23" s="91"/>
      <c r="CF23" s="3"/>
      <c r="CG23" s="53" t="s">
        <v>56</v>
      </c>
      <c r="CH23" s="52" t="s">
        <v>57</v>
      </c>
      <c r="CI23" s="52" t="s">
        <v>58</v>
      </c>
      <c r="CJ23" s="52" t="s">
        <v>59</v>
      </c>
      <c r="CK23" s="54" t="s">
        <v>60</v>
      </c>
      <c r="CL23" s="96"/>
      <c r="CM23" s="116"/>
      <c r="CN23" s="117"/>
      <c r="CO23" s="118"/>
      <c r="CP23" s="118"/>
      <c r="CQ23" s="119"/>
    </row>
    <row r="24" spans="1:95" s="48" customFormat="1" ht="21" customHeight="1" thickBot="1">
      <c r="A24" s="57" t="str">
        <f ca="1" t="shared" si="6"/>
        <v>BRE</v>
      </c>
      <c r="B24" s="57">
        <f ca="1" t="shared" si="6"/>
        <v>35</v>
      </c>
      <c r="C24" s="40">
        <v>4</v>
      </c>
      <c r="D24" s="100" t="str">
        <f ca="1" t="shared" si="7"/>
        <v>KHALIL-LORTIE Robin</v>
      </c>
      <c r="E24" s="57" t="str">
        <f ca="1" t="shared" si="7"/>
        <v>M</v>
      </c>
      <c r="F24" s="57">
        <v>53</v>
      </c>
      <c r="G24" s="101" t="str">
        <f ca="1" t="shared" si="8"/>
        <v>AMICALE LAIQUE DE MELESSE</v>
      </c>
      <c r="H24" s="120">
        <v>0</v>
      </c>
      <c r="I24" s="121">
        <v>0</v>
      </c>
      <c r="J24" s="121">
        <v>0</v>
      </c>
      <c r="K24" s="121">
        <v>0</v>
      </c>
      <c r="L24" s="122">
        <v>7</v>
      </c>
      <c r="M24" s="123"/>
      <c r="N24" s="124"/>
      <c r="O24" s="124"/>
      <c r="P24" s="125"/>
      <c r="Q24" s="126">
        <f t="shared" si="9"/>
        <v>7</v>
      </c>
      <c r="R24" s="127"/>
      <c r="S24" s="110"/>
      <c r="T24" s="90">
        <f ca="1" t="shared" si="10"/>
        <v>60</v>
      </c>
      <c r="U24" s="91"/>
      <c r="V24" s="3"/>
      <c r="W24" s="135" t="s">
        <v>61</v>
      </c>
      <c r="X24" s="136" t="s">
        <v>62</v>
      </c>
      <c r="Y24" s="136" t="s">
        <v>63</v>
      </c>
      <c r="Z24" s="136" t="s">
        <v>64</v>
      </c>
      <c r="AA24" s="260" t="s">
        <v>65</v>
      </c>
      <c r="AG24" s="96"/>
      <c r="BC24" s="65"/>
      <c r="BD24" s="66"/>
      <c r="BE24" s="67"/>
      <c r="BF24" s="67"/>
      <c r="BG24" s="68"/>
      <c r="BI24" s="40">
        <v>4</v>
      </c>
      <c r="BJ24" s="57" t="str">
        <f t="shared" si="11"/>
        <v>KHALIL-LORTIE Robin</v>
      </c>
      <c r="BK24" s="57" t="str">
        <f t="shared" si="12"/>
        <v>M</v>
      </c>
      <c r="BL24" s="57">
        <f t="shared" si="13"/>
        <v>53</v>
      </c>
      <c r="BM24" s="57" t="str">
        <f t="shared" si="14"/>
        <v>AMICALE LAIQUE DE MELESSE</v>
      </c>
      <c r="BN24" s="120"/>
      <c r="BO24" s="121"/>
      <c r="BP24" s="121"/>
      <c r="BQ24" s="121"/>
      <c r="BR24" s="122"/>
      <c r="BS24" s="123"/>
      <c r="BT24" s="124"/>
      <c r="BU24" s="124"/>
      <c r="BV24" s="125"/>
      <c r="BW24" s="120"/>
      <c r="BX24" s="121"/>
      <c r="BY24" s="121"/>
      <c r="BZ24" s="122"/>
      <c r="CA24" s="131"/>
      <c r="CB24" s="132"/>
      <c r="CC24" s="110"/>
      <c r="CD24" s="90"/>
      <c r="CE24" s="91"/>
      <c r="CF24" s="3"/>
      <c r="CG24" s="138" t="s">
        <v>61</v>
      </c>
      <c r="CH24" s="139" t="s">
        <v>62</v>
      </c>
      <c r="CI24" s="139" t="s">
        <v>63</v>
      </c>
      <c r="CJ24" s="139" t="s">
        <v>64</v>
      </c>
      <c r="CK24" s="140" t="s">
        <v>65</v>
      </c>
      <c r="CL24" s="96"/>
      <c r="CM24" s="116"/>
      <c r="CN24" s="117"/>
      <c r="CO24" s="118"/>
      <c r="CP24" s="118"/>
      <c r="CQ24" s="119"/>
    </row>
    <row r="25" spans="1:95" s="48" customFormat="1" ht="21" customHeight="1">
      <c r="A25" s="57" t="str">
        <f ca="1" t="shared" si="6"/>
        <v>PDL</v>
      </c>
      <c r="B25" s="57">
        <f ca="1" t="shared" si="6"/>
        <v>44</v>
      </c>
      <c r="C25" s="40">
        <v>5</v>
      </c>
      <c r="D25" s="100" t="str">
        <f ca="1" t="shared" si="7"/>
        <v>BAYARSAIKHAN Battushig</v>
      </c>
      <c r="E25" s="57" t="str">
        <f ca="1" t="shared" si="7"/>
        <v>M</v>
      </c>
      <c r="F25" s="57">
        <v>77</v>
      </c>
      <c r="G25" s="101" t="str">
        <f ca="1" t="shared" si="8"/>
        <v>C.O.D.A.M. SECTION JUDO</v>
      </c>
      <c r="H25" s="120">
        <v>10</v>
      </c>
      <c r="I25" s="121">
        <v>10</v>
      </c>
      <c r="J25" s="121">
        <v>0</v>
      </c>
      <c r="K25" s="121">
        <v>10</v>
      </c>
      <c r="L25" s="122" t="str">
        <f>IF(M25&lt;&gt;"","-","")</f>
        <v>-</v>
      </c>
      <c r="M25" s="123" t="s">
        <v>124</v>
      </c>
      <c r="N25" s="124"/>
      <c r="O25" s="124"/>
      <c r="P25" s="125"/>
      <c r="Q25" s="126">
        <f t="shared" si="9"/>
        <v>30</v>
      </c>
      <c r="R25" s="127"/>
      <c r="S25" s="110"/>
      <c r="T25" s="142">
        <f ca="1" t="shared" si="10"/>
        <v>107</v>
      </c>
      <c r="U25" s="91"/>
      <c r="V25" s="3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BC25" s="65"/>
      <c r="BD25" s="67"/>
      <c r="BE25" s="67"/>
      <c r="BF25" s="67"/>
      <c r="BG25" s="68"/>
      <c r="BI25" s="40">
        <v>5</v>
      </c>
      <c r="BJ25" s="57" t="str">
        <f t="shared" si="11"/>
        <v>BAYARSAIKHAN Battushig</v>
      </c>
      <c r="BK25" s="57" t="str">
        <f t="shared" si="12"/>
        <v>M</v>
      </c>
      <c r="BL25" s="57">
        <f t="shared" si="13"/>
        <v>77</v>
      </c>
      <c r="BM25" s="57" t="str">
        <f t="shared" si="14"/>
        <v>C.O.D.A.M. SECTION JUDO</v>
      </c>
      <c r="BN25" s="120"/>
      <c r="BO25" s="121"/>
      <c r="BP25" s="121"/>
      <c r="BQ25" s="121"/>
      <c r="BR25" s="122"/>
      <c r="BS25" s="123"/>
      <c r="BT25" s="124"/>
      <c r="BU25" s="124"/>
      <c r="BV25" s="125"/>
      <c r="BW25" s="120"/>
      <c r="BX25" s="121"/>
      <c r="BY25" s="121"/>
      <c r="BZ25" s="122"/>
      <c r="CA25" s="131"/>
      <c r="CB25" s="132"/>
      <c r="CC25" s="110"/>
      <c r="CD25" s="90"/>
      <c r="CE25" s="91"/>
      <c r="CF25" s="3"/>
      <c r="CG25" s="141"/>
      <c r="CH25" s="96"/>
      <c r="CI25" s="96"/>
      <c r="CJ25" s="96"/>
      <c r="CK25" s="96"/>
      <c r="CL25" s="96"/>
      <c r="CM25" s="116"/>
      <c r="CN25" s="117"/>
      <c r="CO25" s="118"/>
      <c r="CP25" s="118"/>
      <c r="CQ25" s="119"/>
    </row>
    <row r="26" spans="1:95" s="48" customFormat="1" ht="21" customHeight="1">
      <c r="A26" s="57" t="str">
        <f ca="1" t="shared" si="6"/>
        <v>PDL</v>
      </c>
      <c r="B26" s="57">
        <f ca="1" t="shared" si="6"/>
        <v>44</v>
      </c>
      <c r="C26" s="40">
        <v>6</v>
      </c>
      <c r="D26" s="100" t="str">
        <f ca="1" t="shared" si="7"/>
        <v>BREVET Victor</v>
      </c>
      <c r="E26" s="57" t="str">
        <f ca="1" t="shared" si="7"/>
        <v>M</v>
      </c>
      <c r="F26" s="57">
        <v>30</v>
      </c>
      <c r="G26" s="101" t="str">
        <f ca="1" t="shared" si="8"/>
        <v>STE LUCE JUDO-JUJITSU</v>
      </c>
      <c r="H26" s="120">
        <v>0</v>
      </c>
      <c r="I26" s="121">
        <v>0</v>
      </c>
      <c r="J26" s="121">
        <v>0</v>
      </c>
      <c r="K26" s="121">
        <v>0</v>
      </c>
      <c r="L26" s="122">
        <v>0</v>
      </c>
      <c r="M26" s="123"/>
      <c r="N26" s="124"/>
      <c r="O26" s="124"/>
      <c r="P26" s="125"/>
      <c r="Q26" s="126">
        <f t="shared" si="9"/>
        <v>0</v>
      </c>
      <c r="R26" s="127"/>
      <c r="S26" s="110"/>
      <c r="T26" s="90">
        <f ca="1" t="shared" si="10"/>
        <v>30</v>
      </c>
      <c r="U26" s="91"/>
      <c r="V26" s="3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BC26" s="65"/>
      <c r="BD26" s="67"/>
      <c r="BE26" s="67"/>
      <c r="BF26" s="67"/>
      <c r="BG26" s="68"/>
      <c r="BI26" s="40">
        <v>6</v>
      </c>
      <c r="BJ26" s="57" t="str">
        <f t="shared" si="11"/>
        <v>BREVET Victor</v>
      </c>
      <c r="BK26" s="57" t="str">
        <f t="shared" si="12"/>
        <v>M</v>
      </c>
      <c r="BL26" s="57">
        <f t="shared" si="13"/>
        <v>30</v>
      </c>
      <c r="BM26" s="57" t="str">
        <f t="shared" si="14"/>
        <v>STE LUCE JUDO-JUJITSU</v>
      </c>
      <c r="BN26" s="120"/>
      <c r="BO26" s="121"/>
      <c r="BP26" s="121"/>
      <c r="BQ26" s="121"/>
      <c r="BR26" s="122"/>
      <c r="BS26" s="123"/>
      <c r="BT26" s="124"/>
      <c r="BU26" s="124"/>
      <c r="BV26" s="125"/>
      <c r="BW26" s="120"/>
      <c r="BX26" s="121"/>
      <c r="BY26" s="121"/>
      <c r="BZ26" s="122"/>
      <c r="CA26" s="131"/>
      <c r="CB26" s="132"/>
      <c r="CC26" s="110"/>
      <c r="CD26" s="90"/>
      <c r="CE26" s="91"/>
      <c r="CF26" s="3"/>
      <c r="CG26" s="141"/>
      <c r="CH26" s="96"/>
      <c r="CI26" s="96"/>
      <c r="CJ26" s="96"/>
      <c r="CK26" s="96"/>
      <c r="CL26" s="96"/>
      <c r="CM26" s="116"/>
      <c r="CN26" s="117"/>
      <c r="CO26" s="118"/>
      <c r="CP26" s="118"/>
      <c r="CQ26" s="119"/>
    </row>
    <row r="27" spans="1:95" s="48" customFormat="1" ht="21" customHeight="1">
      <c r="A27" s="57" t="str">
        <f ca="1" t="shared" si="6"/>
        <v>PDL</v>
      </c>
      <c r="B27" s="57">
        <f ca="1" t="shared" si="6"/>
        <v>72</v>
      </c>
      <c r="C27" s="40">
        <v>7</v>
      </c>
      <c r="D27" s="100" t="str">
        <f ca="1" t="shared" si="7"/>
        <v>LELIEVRE Lucas</v>
      </c>
      <c r="E27" s="57" t="str">
        <f ca="1" t="shared" si="7"/>
        <v>M</v>
      </c>
      <c r="F27" s="57">
        <v>90</v>
      </c>
      <c r="G27" s="101" t="str">
        <f ca="1" t="shared" si="8"/>
        <v>JC CHAMPAGNE CONLINOISE</v>
      </c>
      <c r="H27" s="120">
        <v>10</v>
      </c>
      <c r="I27" s="121" t="str">
        <f>IF(M27&lt;&gt;"","-","")</f>
        <v>-</v>
      </c>
      <c r="J27" s="121" t="str">
        <f>IF(M27&lt;&gt;"","-","")</f>
        <v>-</v>
      </c>
      <c r="K27" s="121" t="str">
        <f>IF(M27&lt;&gt;"","-","")</f>
        <v>-</v>
      </c>
      <c r="L27" s="122" t="str">
        <f>IF(M27&lt;&gt;"","-","")</f>
        <v>-</v>
      </c>
      <c r="M27" s="123" t="s">
        <v>124</v>
      </c>
      <c r="N27" s="124"/>
      <c r="O27" s="124"/>
      <c r="P27" s="125"/>
      <c r="Q27" s="126">
        <f t="shared" si="9"/>
        <v>10</v>
      </c>
      <c r="R27" s="127"/>
      <c r="S27" s="110"/>
      <c r="T27" s="142">
        <f ca="1" t="shared" si="10"/>
        <v>100</v>
      </c>
      <c r="U27" s="91"/>
      <c r="V27" s="3"/>
      <c r="W27" s="96"/>
      <c r="X27" s="96"/>
      <c r="Y27" s="96"/>
      <c r="Z27" s="96"/>
      <c r="AA27" s="130"/>
      <c r="AB27" s="130"/>
      <c r="AC27" s="130"/>
      <c r="AD27" s="130"/>
      <c r="AE27" s="130"/>
      <c r="AF27" s="130"/>
      <c r="AG27" s="96"/>
      <c r="BC27" s="65"/>
      <c r="BD27" s="67"/>
      <c r="BE27" s="67"/>
      <c r="BF27" s="67"/>
      <c r="BG27" s="68"/>
      <c r="BI27" s="40">
        <v>7</v>
      </c>
      <c r="BJ27" s="57" t="str">
        <f t="shared" si="11"/>
        <v>LELIEVRE Lucas</v>
      </c>
      <c r="BK27" s="57" t="str">
        <f t="shared" si="12"/>
        <v>M</v>
      </c>
      <c r="BL27" s="57">
        <f t="shared" si="13"/>
        <v>90</v>
      </c>
      <c r="BM27" s="57" t="str">
        <f t="shared" si="14"/>
        <v>JC CHAMPAGNE CONLINOISE</v>
      </c>
      <c r="BN27" s="120"/>
      <c r="BO27" s="121"/>
      <c r="BP27" s="121"/>
      <c r="BQ27" s="121"/>
      <c r="BR27" s="122"/>
      <c r="BS27" s="123"/>
      <c r="BT27" s="124"/>
      <c r="BU27" s="124"/>
      <c r="BV27" s="125"/>
      <c r="BW27" s="120"/>
      <c r="BX27" s="121"/>
      <c r="BY27" s="121"/>
      <c r="BZ27" s="122"/>
      <c r="CA27" s="131"/>
      <c r="CB27" s="132"/>
      <c r="CC27" s="110"/>
      <c r="CD27" s="90"/>
      <c r="CE27" s="91"/>
      <c r="CF27" s="3"/>
      <c r="CG27" s="141"/>
      <c r="CH27" s="96"/>
      <c r="CI27" s="96"/>
      <c r="CJ27" s="96"/>
      <c r="CK27" s="130"/>
      <c r="CL27" s="96"/>
      <c r="CM27" s="116"/>
      <c r="CN27" s="117"/>
      <c r="CO27" s="118"/>
      <c r="CP27" s="118"/>
      <c r="CQ27" s="119"/>
    </row>
    <row r="28" spans="1:95" s="48" customFormat="1" ht="21" customHeight="1">
      <c r="A28" s="57" t="str">
        <f ca="1" t="shared" si="6"/>
        <v>PDL</v>
      </c>
      <c r="B28" s="57">
        <f ca="1" t="shared" si="6"/>
        <v>44</v>
      </c>
      <c r="C28" s="40">
        <v>8</v>
      </c>
      <c r="D28" s="100" t="str">
        <f ca="1" t="shared" si="7"/>
        <v>BIZEUL Alexandre</v>
      </c>
      <c r="E28" s="57" t="str">
        <f ca="1" t="shared" si="7"/>
        <v>M</v>
      </c>
      <c r="F28" s="57">
        <v>10</v>
      </c>
      <c r="G28" s="101" t="str">
        <f ca="1" t="shared" si="8"/>
        <v>GRANDCHAMP ARTS MARTIAUX</v>
      </c>
      <c r="H28" s="120">
        <v>0</v>
      </c>
      <c r="I28" s="121">
        <v>0</v>
      </c>
      <c r="J28" s="121">
        <v>10</v>
      </c>
      <c r="K28" s="121">
        <v>10</v>
      </c>
      <c r="L28" s="122">
        <v>0</v>
      </c>
      <c r="M28" s="123"/>
      <c r="N28" s="124"/>
      <c r="O28" s="124"/>
      <c r="P28" s="125"/>
      <c r="Q28" s="126">
        <f t="shared" si="9"/>
        <v>20</v>
      </c>
      <c r="R28" s="127"/>
      <c r="S28" s="110"/>
      <c r="T28" s="90">
        <f ca="1" t="shared" si="10"/>
        <v>30</v>
      </c>
      <c r="U28" s="91"/>
      <c r="V28" s="3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96"/>
      <c r="BC28" s="65"/>
      <c r="BD28" s="67"/>
      <c r="BE28" s="67"/>
      <c r="BF28" s="67"/>
      <c r="BG28" s="68"/>
      <c r="BI28" s="40">
        <v>8</v>
      </c>
      <c r="BJ28" s="57" t="str">
        <f t="shared" si="11"/>
        <v>BIZEUL Alexandre</v>
      </c>
      <c r="BK28" s="57" t="str">
        <f t="shared" si="12"/>
        <v>M</v>
      </c>
      <c r="BL28" s="57">
        <f t="shared" si="13"/>
        <v>10</v>
      </c>
      <c r="BM28" s="57" t="str">
        <f t="shared" si="14"/>
        <v>GRANDCHAMP ARTS MARTIAUX</v>
      </c>
      <c r="BN28" s="120"/>
      <c r="BO28" s="121"/>
      <c r="BP28" s="121"/>
      <c r="BQ28" s="121"/>
      <c r="BR28" s="122"/>
      <c r="BS28" s="123"/>
      <c r="BT28" s="124"/>
      <c r="BU28" s="124"/>
      <c r="BV28" s="125"/>
      <c r="BW28" s="120"/>
      <c r="BX28" s="121"/>
      <c r="BY28" s="121"/>
      <c r="BZ28" s="122"/>
      <c r="CA28" s="131"/>
      <c r="CB28" s="132"/>
      <c r="CC28" s="110"/>
      <c r="CD28" s="90"/>
      <c r="CE28" s="91"/>
      <c r="CF28" s="3"/>
      <c r="CG28" s="143"/>
      <c r="CH28" s="130"/>
      <c r="CI28" s="130"/>
      <c r="CJ28" s="130"/>
      <c r="CK28" s="130"/>
      <c r="CL28" s="96"/>
      <c r="CM28" s="116"/>
      <c r="CN28" s="117"/>
      <c r="CO28" s="118"/>
      <c r="CP28" s="118"/>
      <c r="CQ28" s="119"/>
    </row>
    <row r="29" spans="1:95" s="48" customFormat="1" ht="21" customHeight="1">
      <c r="A29" s="57" t="str">
        <f ca="1" t="shared" si="6"/>
        <v>PDL</v>
      </c>
      <c r="B29" s="57">
        <f ca="1" t="shared" si="6"/>
        <v>72</v>
      </c>
      <c r="C29" s="40">
        <v>9</v>
      </c>
      <c r="D29" s="100" t="str">
        <f ca="1" t="shared" si="7"/>
        <v>MILANDE Clement</v>
      </c>
      <c r="E29" s="57" t="str">
        <f ca="1" t="shared" si="7"/>
        <v>M</v>
      </c>
      <c r="F29" s="57">
        <v>30</v>
      </c>
      <c r="G29" s="101" t="str">
        <f ca="1" t="shared" si="8"/>
        <v>JUDO CLUB DE PONTVALLAIN</v>
      </c>
      <c r="H29" s="120">
        <v>0</v>
      </c>
      <c r="I29" s="121">
        <v>0</v>
      </c>
      <c r="J29" s="121">
        <v>0</v>
      </c>
      <c r="K29" s="121">
        <v>0</v>
      </c>
      <c r="L29" s="122" t="str">
        <f>IF(M29&lt;&gt;"","-","")</f>
        <v>-</v>
      </c>
      <c r="M29" s="123">
        <v>10</v>
      </c>
      <c r="N29" s="124"/>
      <c r="O29" s="124"/>
      <c r="P29" s="125"/>
      <c r="Q29" s="126">
        <f t="shared" si="9"/>
        <v>10</v>
      </c>
      <c r="R29" s="127"/>
      <c r="S29" s="110"/>
      <c r="T29" s="90">
        <f ca="1" t="shared" si="10"/>
        <v>40</v>
      </c>
      <c r="U29" s="91"/>
      <c r="V29" s="3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96"/>
      <c r="BC29" s="65"/>
      <c r="BD29" s="67"/>
      <c r="BE29" s="67"/>
      <c r="BF29" s="67"/>
      <c r="BG29" s="68"/>
      <c r="BI29" s="40">
        <v>9</v>
      </c>
      <c r="BJ29" s="57" t="str">
        <f t="shared" si="11"/>
        <v>MILANDE Clement</v>
      </c>
      <c r="BK29" s="57" t="str">
        <f t="shared" si="12"/>
        <v>M</v>
      </c>
      <c r="BL29" s="57">
        <f t="shared" si="13"/>
        <v>30</v>
      </c>
      <c r="BM29" s="57" t="str">
        <f t="shared" si="14"/>
        <v>JUDO CLUB DE PONTVALLAIN</v>
      </c>
      <c r="BN29" s="120"/>
      <c r="BO29" s="121"/>
      <c r="BP29" s="121"/>
      <c r="BQ29" s="121"/>
      <c r="BR29" s="122"/>
      <c r="BS29" s="123"/>
      <c r="BT29" s="124"/>
      <c r="BU29" s="124"/>
      <c r="BV29" s="125"/>
      <c r="BW29" s="120"/>
      <c r="BX29" s="121"/>
      <c r="BY29" s="121"/>
      <c r="BZ29" s="122"/>
      <c r="CA29" s="131"/>
      <c r="CB29" s="132"/>
      <c r="CC29" s="110"/>
      <c r="CD29" s="90"/>
      <c r="CE29" s="91"/>
      <c r="CF29" s="3"/>
      <c r="CG29" s="143"/>
      <c r="CH29" s="130"/>
      <c r="CI29" s="130"/>
      <c r="CJ29" s="130"/>
      <c r="CK29" s="130"/>
      <c r="CL29" s="96"/>
      <c r="CM29" s="116"/>
      <c r="CN29" s="117"/>
      <c r="CO29" s="118"/>
      <c r="CP29" s="118"/>
      <c r="CQ29" s="119"/>
    </row>
    <row r="30" spans="1:95" s="48" customFormat="1" ht="21" customHeight="1" thickBot="1">
      <c r="A30" s="57" t="str">
        <f ca="1" t="shared" si="6"/>
        <v>PDL</v>
      </c>
      <c r="B30" s="57">
        <f ca="1" t="shared" si="6"/>
        <v>44</v>
      </c>
      <c r="C30" s="40">
        <v>10</v>
      </c>
      <c r="D30" s="57" t="str">
        <f ca="1" t="shared" si="7"/>
        <v>AERE BENOIT</v>
      </c>
      <c r="E30" s="57" t="str">
        <f ca="1" t="shared" si="7"/>
        <v>M</v>
      </c>
      <c r="F30" s="57">
        <v>40</v>
      </c>
      <c r="G30" s="101" t="str">
        <f ca="1" t="shared" si="8"/>
        <v>JAC</v>
      </c>
      <c r="H30" s="144">
        <v>10</v>
      </c>
      <c r="I30" s="145">
        <v>0</v>
      </c>
      <c r="J30" s="145">
        <v>10</v>
      </c>
      <c r="K30" s="145">
        <v>10</v>
      </c>
      <c r="L30" s="146">
        <f>IF(M30&lt;&gt;"","-","")</f>
      </c>
      <c r="M30" s="147"/>
      <c r="N30" s="148"/>
      <c r="O30" s="148"/>
      <c r="P30" s="149"/>
      <c r="Q30" s="150">
        <f t="shared" si="9"/>
        <v>30</v>
      </c>
      <c r="R30" s="151"/>
      <c r="S30" s="110"/>
      <c r="T30" s="90">
        <f ca="1" t="shared" si="10"/>
        <v>70</v>
      </c>
      <c r="U30" s="91"/>
      <c r="V30" s="3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96"/>
      <c r="BC30" s="70"/>
      <c r="BD30" s="71"/>
      <c r="BE30" s="71"/>
      <c r="BF30" s="71"/>
      <c r="BG30" s="72"/>
      <c r="BI30" s="40">
        <v>10</v>
      </c>
      <c r="BJ30" s="57" t="str">
        <f t="shared" si="11"/>
        <v>AERE BENOIT</v>
      </c>
      <c r="BK30" s="57" t="str">
        <f t="shared" si="12"/>
        <v>M</v>
      </c>
      <c r="BL30" s="57">
        <f t="shared" si="13"/>
        <v>40</v>
      </c>
      <c r="BM30" s="57" t="str">
        <f t="shared" si="14"/>
        <v>JAC</v>
      </c>
      <c r="BN30" s="144"/>
      <c r="BO30" s="145"/>
      <c r="BP30" s="145"/>
      <c r="BQ30" s="145"/>
      <c r="BR30" s="146"/>
      <c r="BS30" s="147"/>
      <c r="BT30" s="148"/>
      <c r="BU30" s="148"/>
      <c r="BV30" s="149"/>
      <c r="BW30" s="144"/>
      <c r="BX30" s="145"/>
      <c r="BY30" s="145"/>
      <c r="BZ30" s="146"/>
      <c r="CA30" s="152"/>
      <c r="CB30" s="153"/>
      <c r="CC30" s="110"/>
      <c r="CD30" s="90"/>
      <c r="CE30" s="91"/>
      <c r="CF30" s="3"/>
      <c r="CG30" s="154"/>
      <c r="CH30" s="155"/>
      <c r="CI30" s="155"/>
      <c r="CJ30" s="155"/>
      <c r="CK30" s="155"/>
      <c r="CL30" s="156"/>
      <c r="CM30" s="157"/>
      <c r="CN30" s="158"/>
      <c r="CO30" s="159"/>
      <c r="CP30" s="159"/>
      <c r="CQ30" s="160"/>
    </row>
    <row r="31" spans="1:90" s="48" customFormat="1" ht="11.25">
      <c r="A31" s="64"/>
      <c r="B31" s="64"/>
      <c r="C31" s="64"/>
      <c r="D31" s="161"/>
      <c r="E31" s="161"/>
      <c r="F31" s="161"/>
      <c r="G31" s="161"/>
      <c r="H31" s="161"/>
      <c r="I31" s="161"/>
      <c r="J31" s="161"/>
      <c r="K31" s="161"/>
      <c r="L31" s="161"/>
      <c r="M31" s="64"/>
      <c r="N31" s="64" t="s">
        <v>125</v>
      </c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I31" s="64"/>
      <c r="BJ31" s="161"/>
      <c r="BK31" s="161"/>
      <c r="BL31" s="161"/>
      <c r="BM31" s="161"/>
      <c r="BN31" s="161"/>
      <c r="BO31" s="161"/>
      <c r="BP31" s="161"/>
      <c r="BQ31" s="161"/>
      <c r="BR31" s="161"/>
      <c r="BS31" s="64"/>
      <c r="BT31" s="64" t="s">
        <v>125</v>
      </c>
      <c r="BU31" s="64"/>
      <c r="BV31" s="64"/>
      <c r="BW31" s="64"/>
      <c r="BX31" s="64"/>
      <c r="BY31" s="64"/>
      <c r="BZ31" s="64"/>
      <c r="CA31" s="64"/>
      <c r="CB31" s="64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80" s="48" customFormat="1" ht="11.25" hidden="1">
      <c r="A32" s="64"/>
      <c r="B32" s="64"/>
      <c r="C32" s="73">
        <f>COUNT(H32:BG32)</f>
        <v>21</v>
      </c>
      <c r="D32" s="73"/>
      <c r="F32" s="64"/>
      <c r="G32" s="162" t="s">
        <v>126</v>
      </c>
      <c r="H32" s="163">
        <v>1</v>
      </c>
      <c r="I32" s="163">
        <v>2</v>
      </c>
      <c r="J32" s="163">
        <v>3</v>
      </c>
      <c r="K32" s="163">
        <v>4</v>
      </c>
      <c r="L32" s="163">
        <v>5</v>
      </c>
      <c r="M32" s="163">
        <v>6</v>
      </c>
      <c r="N32" s="163">
        <v>7</v>
      </c>
      <c r="O32" s="163"/>
      <c r="P32" s="163">
        <v>8</v>
      </c>
      <c r="Q32" s="163">
        <v>9</v>
      </c>
      <c r="R32" s="163">
        <v>10</v>
      </c>
      <c r="S32" s="163">
        <v>11</v>
      </c>
      <c r="T32" s="163">
        <v>12</v>
      </c>
      <c r="U32" s="163"/>
      <c r="V32" s="163">
        <v>13</v>
      </c>
      <c r="W32" s="163">
        <v>14</v>
      </c>
      <c r="X32" s="163"/>
      <c r="Y32" s="163">
        <v>15</v>
      </c>
      <c r="Z32" s="163">
        <v>16</v>
      </c>
      <c r="AA32" s="163"/>
      <c r="AB32" s="163">
        <v>17</v>
      </c>
      <c r="AC32" s="163">
        <v>18</v>
      </c>
      <c r="AD32" s="163">
        <v>19</v>
      </c>
      <c r="AE32" s="163">
        <v>20</v>
      </c>
      <c r="AF32" s="163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>
        <v>21</v>
      </c>
      <c r="AU32" s="164"/>
      <c r="AV32" s="164"/>
      <c r="AW32" s="164"/>
      <c r="AX32" s="164"/>
      <c r="AY32" s="164"/>
      <c r="AZ32" s="164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</row>
    <row r="33" spans="1:80" s="48" customFormat="1" ht="11.25" hidden="1">
      <c r="A33" s="64"/>
      <c r="B33" s="64"/>
      <c r="F33" s="64"/>
      <c r="G33" s="165" t="s">
        <v>127</v>
      </c>
      <c r="H33" s="163">
        <v>1</v>
      </c>
      <c r="I33" s="163">
        <v>1</v>
      </c>
      <c r="J33" s="163">
        <v>1</v>
      </c>
      <c r="K33" s="163">
        <v>1</v>
      </c>
      <c r="L33" s="163">
        <v>1</v>
      </c>
      <c r="M33" s="163">
        <v>2</v>
      </c>
      <c r="N33" s="163">
        <v>2</v>
      </c>
      <c r="O33" s="163"/>
      <c r="P33" s="163">
        <v>2</v>
      </c>
      <c r="Q33" s="163">
        <v>2</v>
      </c>
      <c r="R33" s="163">
        <v>3</v>
      </c>
      <c r="S33" s="163">
        <v>2</v>
      </c>
      <c r="T33" s="163">
        <v>3</v>
      </c>
      <c r="U33" s="163"/>
      <c r="V33" s="163">
        <v>4</v>
      </c>
      <c r="W33" s="163">
        <v>4</v>
      </c>
      <c r="X33" s="163"/>
      <c r="Y33" s="163">
        <v>3</v>
      </c>
      <c r="Z33" s="163">
        <v>3</v>
      </c>
      <c r="AA33" s="163"/>
      <c r="AB33" s="163">
        <v>4</v>
      </c>
      <c r="AC33" s="163">
        <v>5</v>
      </c>
      <c r="AD33" s="163">
        <v>4</v>
      </c>
      <c r="AE33" s="163">
        <v>5</v>
      </c>
      <c r="AF33" s="163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>
        <v>1</v>
      </c>
      <c r="AU33" s="164"/>
      <c r="AV33" s="164"/>
      <c r="AW33" s="164"/>
      <c r="AX33" s="164"/>
      <c r="AY33" s="164"/>
      <c r="AZ33" s="164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1:90" s="48" customFormat="1" ht="11.25" hidden="1">
      <c r="A34" s="64"/>
      <c r="B34" s="64"/>
      <c r="C34" s="73"/>
      <c r="F34" s="64"/>
      <c r="G34" s="165" t="s">
        <v>128</v>
      </c>
      <c r="H34" s="163">
        <v>1</v>
      </c>
      <c r="I34" s="163">
        <v>1</v>
      </c>
      <c r="J34" s="163">
        <v>1</v>
      </c>
      <c r="K34" s="163">
        <v>1</v>
      </c>
      <c r="L34" s="163">
        <v>2</v>
      </c>
      <c r="M34" s="163">
        <v>1</v>
      </c>
      <c r="N34" s="163">
        <v>2</v>
      </c>
      <c r="O34" s="163"/>
      <c r="P34" s="163">
        <v>2</v>
      </c>
      <c r="Q34" s="163">
        <v>2</v>
      </c>
      <c r="R34" s="163">
        <v>3</v>
      </c>
      <c r="S34" s="163">
        <v>3</v>
      </c>
      <c r="T34" s="163">
        <v>3</v>
      </c>
      <c r="U34" s="163"/>
      <c r="V34" s="163">
        <v>3</v>
      </c>
      <c r="W34" s="163">
        <v>3</v>
      </c>
      <c r="X34" s="163"/>
      <c r="Y34" s="163">
        <v>4</v>
      </c>
      <c r="Z34" s="163">
        <v>4</v>
      </c>
      <c r="AA34" s="163"/>
      <c r="AB34" s="163">
        <v>4</v>
      </c>
      <c r="AC34" s="163">
        <v>4</v>
      </c>
      <c r="AD34" s="163">
        <v>5</v>
      </c>
      <c r="AE34" s="163">
        <v>4</v>
      </c>
      <c r="AF34" s="163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>
        <v>1</v>
      </c>
      <c r="AU34" s="164"/>
      <c r="AV34" s="164"/>
      <c r="AW34" s="164"/>
      <c r="AX34" s="164"/>
      <c r="AY34" s="164"/>
      <c r="AZ34" s="164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</row>
    <row r="35" spans="13:80" ht="11.25"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</row>
    <row r="36" spans="61:80" ht="11.25"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</row>
    <row r="37" spans="61:80" ht="11.25"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</row>
    <row r="38" spans="61:80" ht="11.25"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</row>
    <row r="39" spans="61:80" ht="11.25"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</row>
    <row r="40" spans="61:80" ht="11.25"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</row>
    <row r="41" spans="61:80" ht="11.25"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</row>
    <row r="42" spans="61:80" ht="11.25"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</row>
    <row r="43" spans="61:80" ht="11.25"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</row>
    <row r="44" spans="61:80" ht="11.25"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</row>
    <row r="45" spans="61:80" ht="11.25"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</row>
    <row r="46" spans="61:80" ht="11.25"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</row>
    <row r="47" spans="61:80" ht="11.25"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</row>
    <row r="48" spans="61:80" ht="11.25"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</row>
    <row r="49" spans="61:80" ht="11.25"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</row>
  </sheetData>
  <sheetProtection selectLockedCells="1"/>
  <mergeCells count="71">
    <mergeCell ref="T26:U26"/>
    <mergeCell ref="Q30:R30"/>
    <mergeCell ref="T30:U30"/>
    <mergeCell ref="BV1:BX1"/>
    <mergeCell ref="BQ2:BT2"/>
    <mergeCell ref="BV2:BV3"/>
    <mergeCell ref="BW2:BW3"/>
    <mergeCell ref="BX2:BX3"/>
    <mergeCell ref="BP4:BX4"/>
    <mergeCell ref="BP5:BR5"/>
    <mergeCell ref="BS19:BV19"/>
    <mergeCell ref="BW19:BZ19"/>
    <mergeCell ref="Q25:R25"/>
    <mergeCell ref="T25:U25"/>
    <mergeCell ref="W20:AA20"/>
    <mergeCell ref="Q20:R20"/>
    <mergeCell ref="T20:U20"/>
    <mergeCell ref="Q21:R21"/>
    <mergeCell ref="T21:U21"/>
    <mergeCell ref="Q28:R28"/>
    <mergeCell ref="T28:U28"/>
    <mergeCell ref="Q29:R29"/>
    <mergeCell ref="T29:U29"/>
    <mergeCell ref="CA21:CB21"/>
    <mergeCell ref="Q27:R27"/>
    <mergeCell ref="T27:U27"/>
    <mergeCell ref="Q22:R22"/>
    <mergeCell ref="T22:U22"/>
    <mergeCell ref="Q23:R23"/>
    <mergeCell ref="T23:U23"/>
    <mergeCell ref="Q24:R24"/>
    <mergeCell ref="T24:U24"/>
    <mergeCell ref="Q26:R26"/>
    <mergeCell ref="CH5:CJ6"/>
    <mergeCell ref="CK5:CL6"/>
    <mergeCell ref="CK7:CM7"/>
    <mergeCell ref="CA20:CB20"/>
    <mergeCell ref="CD20:CE20"/>
    <mergeCell ref="CD22:CE22"/>
    <mergeCell ref="CA23:CB23"/>
    <mergeCell ref="CD23:CE23"/>
    <mergeCell ref="CA24:CB24"/>
    <mergeCell ref="CD24:CE24"/>
    <mergeCell ref="J5:L5"/>
    <mergeCell ref="J4:R4"/>
    <mergeCell ref="AE5:AF6"/>
    <mergeCell ref="AB5:AD6"/>
    <mergeCell ref="K2:N2"/>
    <mergeCell ref="P2:P3"/>
    <mergeCell ref="Q2:Q3"/>
    <mergeCell ref="R2:R3"/>
    <mergeCell ref="P1:R1"/>
    <mergeCell ref="CD28:CE28"/>
    <mergeCell ref="CA29:CB29"/>
    <mergeCell ref="CD29:CE29"/>
    <mergeCell ref="BC6:BG6"/>
    <mergeCell ref="M19:P19"/>
    <mergeCell ref="CA28:CB28"/>
    <mergeCell ref="CA25:CB25"/>
    <mergeCell ref="CD25:CE25"/>
    <mergeCell ref="CA26:CB26"/>
    <mergeCell ref="CA30:CB30"/>
    <mergeCell ref="CG20:CK20"/>
    <mergeCell ref="CN4:CQ5"/>
    <mergeCell ref="CN6:CQ6"/>
    <mergeCell ref="CD30:CE30"/>
    <mergeCell ref="CD26:CE26"/>
    <mergeCell ref="CA27:CB27"/>
    <mergeCell ref="CD27:CE27"/>
    <mergeCell ref="CD21:CE21"/>
    <mergeCell ref="CA22:CB22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</cp:lastModifiedBy>
  <dcterms:created xsi:type="dcterms:W3CDTF">2014-06-08T08:19:49Z</dcterms:created>
  <dcterms:modified xsi:type="dcterms:W3CDTF">2014-06-08T08:20:16Z</dcterms:modified>
  <cp:category/>
  <cp:version/>
  <cp:contentType/>
  <cp:contentStatus/>
</cp:coreProperties>
</file>